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showInkAnnotation="0" codeName="ThisWorkbook"/>
  <mc:AlternateContent xmlns:mc="http://schemas.openxmlformats.org/markup-compatibility/2006">
    <mc:Choice Requires="x15">
      <x15ac:absPath xmlns:x15ac="http://schemas.microsoft.com/office/spreadsheetml/2010/11/ac" url="C:\Users\Korisnik\Desktop\Službeno vrtić\Financijski izvještaji\2025\01-12-2025\"/>
    </mc:Choice>
  </mc:AlternateContent>
  <xr:revisionPtr revIDLastSave="0" documentId="13_ncr:1_{4C08C740-2258-4BA5-B846-BBDC53686140}" xr6:coauthVersionLast="36" xr6:coauthVersionMax="47" xr10:uidLastSave="{00000000-0000-0000-0000-000000000000}"/>
  <bookViews>
    <workbookView xWindow="2340" yWindow="2340" windowWidth="21600" windowHeight="1138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E152" i="9" s="1"/>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E117" i="9" s="1"/>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E90" i="9" s="1"/>
  <c r="F90" i="9"/>
  <c r="H89" i="9"/>
  <c r="G89" i="9"/>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D87" i="8"/>
  <c r="C1664" i="1" s="1"/>
  <c r="D82" i="8"/>
  <c r="C1659" i="1" s="1"/>
  <c r="D77" i="8"/>
  <c r="C1654" i="1" s="1"/>
  <c r="D72" i="8"/>
  <c r="C1649" i="1" s="1"/>
  <c r="D67" i="8"/>
  <c r="C1644" i="1" s="1"/>
  <c r="D62" i="8"/>
  <c r="C1639" i="1" s="1"/>
  <c r="D57" i="8"/>
  <c r="D52" i="8"/>
  <c r="D46" i="8"/>
  <c r="D37" i="8"/>
  <c r="D27" i="8"/>
  <c r="C1604" i="1" s="1"/>
  <c r="D18" i="8"/>
  <c r="C1595" i="1" s="1"/>
  <c r="H1595" i="1" s="1"/>
  <c r="D8" i="8"/>
  <c r="E44" i="7"/>
  <c r="D44" i="7"/>
  <c r="E39" i="7"/>
  <c r="D39" i="7"/>
  <c r="D38" i="7" s="1"/>
  <c r="E30" i="7"/>
  <c r="D30" i="7"/>
  <c r="E23" i="7"/>
  <c r="D23" i="7"/>
  <c r="D22" i="7" s="1"/>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E114" i="6" s="1"/>
  <c r="I30" i="3" s="1"/>
  <c r="D115" i="6"/>
  <c r="F115" i="6"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1490" i="1" s="1"/>
  <c r="D94" i="6"/>
  <c r="F94" i="6" s="1"/>
  <c r="F93" i="6"/>
  <c r="F92" i="6"/>
  <c r="F91" i="6"/>
  <c r="E90" i="6"/>
  <c r="D1486" i="1" s="1"/>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E39" i="6"/>
  <c r="D1435" i="1" s="1"/>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C1185" i="1" s="1"/>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C583" i="1" s="1"/>
  <c r="F588" i="4"/>
  <c r="F587" i="4"/>
  <c r="F586" i="4"/>
  <c r="E585" i="4"/>
  <c r="D579" i="1" s="1"/>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C531" i="1" s="1"/>
  <c r="F534" i="4"/>
  <c r="F533" i="4"/>
  <c r="E532" i="4"/>
  <c r="D526" i="1" s="1"/>
  <c r="D532" i="4"/>
  <c r="F532" i="4" s="1"/>
  <c r="F531" i="4"/>
  <c r="F530" i="4"/>
  <c r="E529" i="4"/>
  <c r="D529" i="4"/>
  <c r="F529" i="4" s="1"/>
  <c r="F528" i="4"/>
  <c r="F527" i="4"/>
  <c r="E526" i="4"/>
  <c r="D520" i="1" s="1"/>
  <c r="D526" i="4"/>
  <c r="C520" i="1"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74" i="1" s="1"/>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26" i="1" s="1"/>
  <c r="D432" i="4"/>
  <c r="C426" i="1" s="1"/>
  <c r="E428" i="4"/>
  <c r="D428" i="4"/>
  <c r="E427" i="4"/>
  <c r="D422" i="1" s="1"/>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57" i="1" s="1"/>
  <c r="D362" i="4"/>
  <c r="C357" i="1" s="1"/>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14" i="4"/>
  <c r="F314" i="4" s="1"/>
  <c r="F313" i="4"/>
  <c r="F312" i="4"/>
  <c r="F311" i="4"/>
  <c r="E310" i="4"/>
  <c r="D305" i="1" s="1"/>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C279" i="1"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2" i="1" s="1"/>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C150" i="1" s="1"/>
  <c r="F151" i="4"/>
  <c r="F150" i="4"/>
  <c r="F149" i="4"/>
  <c r="F148" i="4"/>
  <c r="F147" i="4"/>
  <c r="F146" i="4"/>
  <c r="F145" i="4"/>
  <c r="F144" i="4"/>
  <c r="F143" i="4"/>
  <c r="F142" i="4"/>
  <c r="E141" i="4"/>
  <c r="D141" i="4"/>
  <c r="F141" i="4" s="1"/>
  <c r="E140" i="4"/>
  <c r="D136" i="1" s="1"/>
  <c r="F139" i="4"/>
  <c r="F138" i="4"/>
  <c r="F137" i="4"/>
  <c r="F136" i="4"/>
  <c r="E135" i="4"/>
  <c r="E134" i="4" s="1"/>
  <c r="D135"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4" i="4"/>
  <c r="F73" i="4"/>
  <c r="F72" i="4"/>
  <c r="E71" i="4"/>
  <c r="D71" i="4"/>
  <c r="F71" i="4" s="1"/>
  <c r="F70" i="4"/>
  <c r="F69" i="4"/>
  <c r="E68" i="4"/>
  <c r="D64" i="1" s="1"/>
  <c r="D68" i="4"/>
  <c r="F67" i="4"/>
  <c r="F66" i="4"/>
  <c r="F65" i="4"/>
  <c r="E64" i="4"/>
  <c r="D64" i="4"/>
  <c r="F64" i="4" s="1"/>
  <c r="F63" i="4"/>
  <c r="F62" i="4"/>
  <c r="E61" i="4"/>
  <c r="D57" i="1" s="1"/>
  <c r="D61" i="4"/>
  <c r="F61" i="4" s="1"/>
  <c r="F60" i="4"/>
  <c r="F59" i="4"/>
  <c r="E58" i="4"/>
  <c r="D58" i="4"/>
  <c r="F58" i="4" s="1"/>
  <c r="F57" i="4"/>
  <c r="F56" i="4"/>
  <c r="F55" i="4"/>
  <c r="F54" i="4"/>
  <c r="E53" i="4"/>
  <c r="D49" i="1" s="1"/>
  <c r="D53" i="4"/>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C4" i="1"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3" i="1"/>
  <c r="C1672" i="1"/>
  <c r="C1671" i="1"/>
  <c r="C1670" i="1"/>
  <c r="C1669"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C1577"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G1551" i="1" s="1"/>
  <c r="D1550" i="1"/>
  <c r="C1550" i="1"/>
  <c r="D1549" i="1"/>
  <c r="C1549" i="1"/>
  <c r="D1548" i="1"/>
  <c r="C1548" i="1"/>
  <c r="D1547" i="1"/>
  <c r="C1547" i="1"/>
  <c r="D1546" i="1"/>
  <c r="C1546" i="1"/>
  <c r="D1545" i="1"/>
  <c r="C1545" i="1"/>
  <c r="D1544" i="1"/>
  <c r="C1544" i="1"/>
  <c r="D1543" i="1"/>
  <c r="C1543" i="1"/>
  <c r="D1542" i="1"/>
  <c r="C1542" i="1"/>
  <c r="D1541" i="1"/>
  <c r="C1541" i="1"/>
  <c r="G1541" i="1" s="1"/>
  <c r="D1540" i="1"/>
  <c r="C1540"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4" i="1"/>
  <c r="D1513" i="1"/>
  <c r="C1513" i="1"/>
  <c r="D1512" i="1"/>
  <c r="C1512" i="1"/>
  <c r="D1511" i="1"/>
  <c r="C1511" i="1"/>
  <c r="D1509" i="1"/>
  <c r="C1509" i="1"/>
  <c r="D1508" i="1"/>
  <c r="C1508" i="1"/>
  <c r="D1507" i="1"/>
  <c r="C1507" i="1"/>
  <c r="D1506" i="1"/>
  <c r="C1506" i="1"/>
  <c r="D1505" i="1"/>
  <c r="C1505" i="1"/>
  <c r="H1505" i="1" s="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H1491" i="1" s="1"/>
  <c r="C1490"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D1470" i="1"/>
  <c r="C1470" i="1"/>
  <c r="D1469" i="1"/>
  <c r="C1469" i="1"/>
  <c r="D1468" i="1"/>
  <c r="C1468" i="1"/>
  <c r="H1468" i="1" s="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4" i="1"/>
  <c r="C1434" i="1"/>
  <c r="D1433" i="1"/>
  <c r="C1433" i="1"/>
  <c r="D1432" i="1"/>
  <c r="D1430" i="1"/>
  <c r="C1430" i="1"/>
  <c r="D1429" i="1"/>
  <c r="C1429" i="1"/>
  <c r="D1428" i="1"/>
  <c r="C1428" i="1"/>
  <c r="D1427" i="1"/>
  <c r="C1427" i="1"/>
  <c r="D1426" i="1"/>
  <c r="C1426" i="1"/>
  <c r="D1425" i="1"/>
  <c r="C1425" i="1"/>
  <c r="D1423" i="1"/>
  <c r="C1423" i="1"/>
  <c r="D1422" i="1"/>
  <c r="C1422" i="1"/>
  <c r="D1421" i="1"/>
  <c r="C1421" i="1"/>
  <c r="G1421" i="1" s="1"/>
  <c r="D1420" i="1"/>
  <c r="C1420" i="1"/>
  <c r="D1419" i="1"/>
  <c r="C1419" i="1"/>
  <c r="D1418" i="1"/>
  <c r="D1417" i="1"/>
  <c r="C1417" i="1"/>
  <c r="D1416" i="1"/>
  <c r="C1416" i="1"/>
  <c r="D1415" i="1"/>
  <c r="C1415" i="1"/>
  <c r="D1414" i="1"/>
  <c r="C1414" i="1"/>
  <c r="D1413" i="1"/>
  <c r="C1413" i="1"/>
  <c r="D1412" i="1"/>
  <c r="C1412" i="1"/>
  <c r="D1411" i="1"/>
  <c r="C1411" i="1"/>
  <c r="D1410" i="1"/>
  <c r="C1410" i="1"/>
  <c r="D1409" i="1"/>
  <c r="D1408" i="1"/>
  <c r="C1408" i="1"/>
  <c r="D1407" i="1"/>
  <c r="C1407" i="1"/>
  <c r="D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D1304" i="1"/>
  <c r="C1304" i="1"/>
  <c r="H1304" i="1" s="1"/>
  <c r="D1303" i="1"/>
  <c r="C1303" i="1"/>
  <c r="D1302" i="1"/>
  <c r="C1302" i="1"/>
  <c r="D1301" i="1"/>
  <c r="C1301" i="1"/>
  <c r="H1301" i="1" s="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H1263" i="1" s="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C1215" i="1"/>
  <c r="D1214" i="1"/>
  <c r="C1214" i="1"/>
  <c r="D1213" i="1"/>
  <c r="C1213" i="1"/>
  <c r="D1212" i="1"/>
  <c r="C1212" i="1"/>
  <c r="H1212" i="1" s="1"/>
  <c r="D1211" i="1"/>
  <c r="C1211" i="1"/>
  <c r="G1211" i="1" s="1"/>
  <c r="D1210" i="1"/>
  <c r="C1210" i="1"/>
  <c r="D1209" i="1"/>
  <c r="C1209" i="1"/>
  <c r="C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D1086" i="1"/>
  <c r="C1086" i="1"/>
  <c r="D1085" i="1"/>
  <c r="C1085" i="1"/>
  <c r="D1084" i="1"/>
  <c r="C1084" i="1"/>
  <c r="D1083" i="1"/>
  <c r="C1083" i="1"/>
  <c r="D1082" i="1"/>
  <c r="C1082" i="1"/>
  <c r="D1081" i="1"/>
  <c r="C1081" i="1"/>
  <c r="D1080" i="1"/>
  <c r="C1080" i="1"/>
  <c r="H1080" i="1" s="1"/>
  <c r="D1079" i="1"/>
  <c r="C1079" i="1"/>
  <c r="D1078" i="1"/>
  <c r="C1078" i="1"/>
  <c r="D1077" i="1"/>
  <c r="C1077" i="1"/>
  <c r="D1076" i="1"/>
  <c r="C1076" i="1"/>
  <c r="D1073" i="1"/>
  <c r="C1073" i="1"/>
  <c r="G1073" i="1" s="1"/>
  <c r="D1072" i="1"/>
  <c r="C1072" i="1"/>
  <c r="D1071" i="1"/>
  <c r="C1071" i="1"/>
  <c r="D1070" i="1"/>
  <c r="C1070" i="1"/>
  <c r="D1069" i="1"/>
  <c r="C1069" i="1"/>
  <c r="D1068" i="1"/>
  <c r="D1067" i="1"/>
  <c r="C1067" i="1"/>
  <c r="D1066" i="1"/>
  <c r="C1066" i="1"/>
  <c r="D1065" i="1"/>
  <c r="C1065" i="1"/>
  <c r="D1064" i="1"/>
  <c r="C1064" i="1"/>
  <c r="D1063" i="1"/>
  <c r="C1063" i="1"/>
  <c r="D1062" i="1"/>
  <c r="C1062" i="1"/>
  <c r="C1061" i="1"/>
  <c r="D1060" i="1"/>
  <c r="C1060" i="1"/>
  <c r="D1059" i="1"/>
  <c r="C1059" i="1"/>
  <c r="D1058" i="1"/>
  <c r="C1058" i="1"/>
  <c r="D1057" i="1"/>
  <c r="C1057" i="1"/>
  <c r="H1057" i="1" s="1"/>
  <c r="D1056" i="1"/>
  <c r="C1056" i="1"/>
  <c r="D1055" i="1"/>
  <c r="C1055" i="1"/>
  <c r="D1054" i="1"/>
  <c r="C1054" i="1"/>
  <c r="D1053" i="1"/>
  <c r="C1053" i="1"/>
  <c r="D1052" i="1"/>
  <c r="C1052" i="1"/>
  <c r="D1051" i="1"/>
  <c r="C1051" i="1"/>
  <c r="C1050" i="1"/>
  <c r="D1049" i="1"/>
  <c r="C1049" i="1"/>
  <c r="D1048" i="1"/>
  <c r="C1048" i="1"/>
  <c r="H1048" i="1" s="1"/>
  <c r="D1047" i="1"/>
  <c r="C1047" i="1"/>
  <c r="D1046" i="1"/>
  <c r="C1046" i="1"/>
  <c r="D1045" i="1"/>
  <c r="C1045" i="1"/>
  <c r="D1044" i="1"/>
  <c r="C1044" i="1"/>
  <c r="D1043" i="1"/>
  <c r="C1043" i="1"/>
  <c r="D1042" i="1"/>
  <c r="C1042" i="1"/>
  <c r="D1041" i="1"/>
  <c r="C1041" i="1"/>
  <c r="D1040" i="1"/>
  <c r="D1039" i="1"/>
  <c r="C1039" i="1"/>
  <c r="D1038" i="1"/>
  <c r="C1038" i="1"/>
  <c r="D1037" i="1"/>
  <c r="C1037" i="1"/>
  <c r="G1037" i="1" s="1"/>
  <c r="D1036" i="1"/>
  <c r="C1036" i="1"/>
  <c r="H1036" i="1" s="1"/>
  <c r="D1035" i="1"/>
  <c r="C1035" i="1"/>
  <c r="D1034" i="1"/>
  <c r="D1033" i="1"/>
  <c r="C1033" i="1"/>
  <c r="D1032" i="1"/>
  <c r="C1032" i="1"/>
  <c r="D1031" i="1"/>
  <c r="C1031" i="1"/>
  <c r="D1030" i="1"/>
  <c r="C1030" i="1"/>
  <c r="D1029" i="1"/>
  <c r="C1029" i="1"/>
  <c r="D1028" i="1"/>
  <c r="C1028" i="1"/>
  <c r="D1027" i="1"/>
  <c r="C1027" i="1"/>
  <c r="D1026" i="1"/>
  <c r="C1026" i="1"/>
  <c r="H1026" i="1" s="1"/>
  <c r="D1025" i="1"/>
  <c r="C1025" i="1"/>
  <c r="D1023" i="1"/>
  <c r="C1023" i="1"/>
  <c r="D1022" i="1"/>
  <c r="C1022" i="1"/>
  <c r="D1021" i="1"/>
  <c r="C1021" i="1"/>
  <c r="D1020" i="1"/>
  <c r="C1020" i="1"/>
  <c r="D1019" i="1"/>
  <c r="C1019" i="1"/>
  <c r="D1016" i="1"/>
  <c r="C1016" i="1"/>
  <c r="D1015" i="1"/>
  <c r="C1015" i="1"/>
  <c r="D1014" i="1"/>
  <c r="C1014" i="1"/>
  <c r="D1013" i="1"/>
  <c r="D1010" i="1"/>
  <c r="C1010" i="1"/>
  <c r="D1009" i="1"/>
  <c r="C1009" i="1"/>
  <c r="H1009" i="1" s="1"/>
  <c r="D1008" i="1"/>
  <c r="C1008" i="1"/>
  <c r="H1008" i="1" s="1"/>
  <c r="D1007" i="1"/>
  <c r="C1007" i="1"/>
  <c r="D1006" i="1"/>
  <c r="C1006" i="1"/>
  <c r="D1005" i="1"/>
  <c r="C1005" i="1"/>
  <c r="H1005" i="1" s="1"/>
  <c r="D1004" i="1"/>
  <c r="C1004" i="1"/>
  <c r="D1003" i="1"/>
  <c r="C1003" i="1"/>
  <c r="D1002" i="1"/>
  <c r="C1002" i="1"/>
  <c r="D1001" i="1"/>
  <c r="C1001" i="1"/>
  <c r="D1000" i="1"/>
  <c r="C1000" i="1"/>
  <c r="D999" i="1"/>
  <c r="C999" i="1"/>
  <c r="H999" i="1" s="1"/>
  <c r="D998" i="1"/>
  <c r="C998" i="1"/>
  <c r="D997" i="1"/>
  <c r="C997" i="1"/>
  <c r="D996" i="1"/>
  <c r="C996" i="1"/>
  <c r="D995" i="1"/>
  <c r="C995" i="1"/>
  <c r="D994" i="1"/>
  <c r="C994" i="1"/>
  <c r="H994" i="1" s="1"/>
  <c r="D993" i="1"/>
  <c r="C993" i="1"/>
  <c r="D992" i="1"/>
  <c r="C992" i="1"/>
  <c r="D991" i="1"/>
  <c r="C991" i="1"/>
  <c r="D990" i="1"/>
  <c r="C990" i="1"/>
  <c r="D989" i="1"/>
  <c r="C989" i="1"/>
  <c r="D988" i="1"/>
  <c r="C988" i="1"/>
  <c r="H988" i="1" s="1"/>
  <c r="D987" i="1"/>
  <c r="C987" i="1"/>
  <c r="D986" i="1"/>
  <c r="C986" i="1"/>
  <c r="D985" i="1"/>
  <c r="C985" i="1"/>
  <c r="D984" i="1"/>
  <c r="C984" i="1"/>
  <c r="H984" i="1" s="1"/>
  <c r="D983" i="1"/>
  <c r="C983" i="1"/>
  <c r="H983" i="1" s="1"/>
  <c r="D982" i="1"/>
  <c r="C982" i="1"/>
  <c r="D981" i="1"/>
  <c r="C981" i="1"/>
  <c r="D980" i="1"/>
  <c r="C980" i="1"/>
  <c r="D979" i="1"/>
  <c r="C979" i="1"/>
  <c r="H979" i="1" s="1"/>
  <c r="D978" i="1"/>
  <c r="C978" i="1"/>
  <c r="H978" i="1" s="1"/>
  <c r="D977" i="1"/>
  <c r="C977" i="1"/>
  <c r="D976" i="1"/>
  <c r="C976" i="1"/>
  <c r="D975" i="1"/>
  <c r="C975" i="1"/>
  <c r="D974" i="1"/>
  <c r="C974" i="1"/>
  <c r="H974" i="1" s="1"/>
  <c r="D973" i="1"/>
  <c r="C973" i="1"/>
  <c r="D972" i="1"/>
  <c r="C972" i="1"/>
  <c r="D971" i="1"/>
  <c r="C971" i="1"/>
  <c r="D970" i="1"/>
  <c r="C970" i="1"/>
  <c r="D969" i="1"/>
  <c r="C969" i="1"/>
  <c r="H969" i="1" s="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H944" i="1" s="1"/>
  <c r="D943" i="1"/>
  <c r="C943" i="1"/>
  <c r="D942" i="1"/>
  <c r="C942" i="1"/>
  <c r="D941" i="1"/>
  <c r="C941" i="1"/>
  <c r="D940" i="1"/>
  <c r="C940" i="1"/>
  <c r="D939" i="1"/>
  <c r="C939" i="1"/>
  <c r="H939" i="1" s="1"/>
  <c r="D938" i="1"/>
  <c r="C938" i="1"/>
  <c r="D937" i="1"/>
  <c r="C937" i="1"/>
  <c r="D936" i="1"/>
  <c r="C936" i="1"/>
  <c r="D935" i="1"/>
  <c r="C935" i="1"/>
  <c r="D934" i="1"/>
  <c r="C934" i="1"/>
  <c r="H934" i="1" s="1"/>
  <c r="D933" i="1"/>
  <c r="C933" i="1"/>
  <c r="D932" i="1"/>
  <c r="C932" i="1"/>
  <c r="D931" i="1"/>
  <c r="C931" i="1"/>
  <c r="D930" i="1"/>
  <c r="C930" i="1"/>
  <c r="D929" i="1"/>
  <c r="C929" i="1"/>
  <c r="H929" i="1" s="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C894" i="1"/>
  <c r="H894" i="1" s="1"/>
  <c r="D893" i="1"/>
  <c r="C893" i="1"/>
  <c r="D892" i="1"/>
  <c r="C892" i="1"/>
  <c r="D891" i="1"/>
  <c r="C891" i="1"/>
  <c r="D890" i="1"/>
  <c r="C890" i="1"/>
  <c r="D889" i="1"/>
  <c r="C889" i="1"/>
  <c r="D888" i="1"/>
  <c r="C888" i="1"/>
  <c r="D887" i="1"/>
  <c r="C887" i="1"/>
  <c r="D886" i="1"/>
  <c r="C886" i="1"/>
  <c r="D885" i="1"/>
  <c r="C885" i="1"/>
  <c r="D884" i="1"/>
  <c r="C884" i="1"/>
  <c r="H884" i="1" s="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H840" i="1" s="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H823" i="1" s="1"/>
  <c r="D822" i="1"/>
  <c r="C822" i="1"/>
  <c r="D821" i="1"/>
  <c r="C821" i="1"/>
  <c r="D820" i="1"/>
  <c r="C820" i="1"/>
  <c r="D819" i="1"/>
  <c r="C819" i="1"/>
  <c r="D818" i="1"/>
  <c r="C818" i="1"/>
  <c r="D817" i="1"/>
  <c r="C817" i="1"/>
  <c r="D816" i="1"/>
  <c r="C816" i="1"/>
  <c r="D815" i="1"/>
  <c r="C815" i="1"/>
  <c r="D814" i="1"/>
  <c r="C814" i="1"/>
  <c r="H814" i="1" s="1"/>
  <c r="D813" i="1"/>
  <c r="C813" i="1"/>
  <c r="D812" i="1"/>
  <c r="C812" i="1"/>
  <c r="D811" i="1"/>
  <c r="C811" i="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H789" i="1" s="1"/>
  <c r="D788" i="1"/>
  <c r="C788" i="1"/>
  <c r="D787" i="1"/>
  <c r="C787" i="1"/>
  <c r="D786" i="1"/>
  <c r="C786" i="1"/>
  <c r="D785" i="1"/>
  <c r="C785" i="1"/>
  <c r="D784" i="1"/>
  <c r="C784" i="1"/>
  <c r="H784" i="1" s="1"/>
  <c r="D783" i="1"/>
  <c r="C783" i="1"/>
  <c r="D782" i="1"/>
  <c r="C782" i="1"/>
  <c r="D781" i="1"/>
  <c r="C781" i="1"/>
  <c r="D780" i="1"/>
  <c r="C780" i="1"/>
  <c r="D779" i="1"/>
  <c r="C779" i="1"/>
  <c r="H779" i="1" s="1"/>
  <c r="D778" i="1"/>
  <c r="C778" i="1"/>
  <c r="D777" i="1"/>
  <c r="C777" i="1"/>
  <c r="D776" i="1"/>
  <c r="C776" i="1"/>
  <c r="D775" i="1"/>
  <c r="C775" i="1"/>
  <c r="D774" i="1"/>
  <c r="C774" i="1"/>
  <c r="H774" i="1" s="1"/>
  <c r="D773" i="1"/>
  <c r="C773" i="1"/>
  <c r="D772" i="1"/>
  <c r="C772" i="1"/>
  <c r="D771" i="1"/>
  <c r="C771" i="1"/>
  <c r="D770" i="1"/>
  <c r="C770" i="1"/>
  <c r="D769" i="1"/>
  <c r="C769" i="1"/>
  <c r="D768" i="1"/>
  <c r="C768" i="1"/>
  <c r="D767" i="1"/>
  <c r="C767" i="1"/>
  <c r="D766" i="1"/>
  <c r="C766" i="1"/>
  <c r="D765" i="1"/>
  <c r="C765" i="1"/>
  <c r="D764" i="1"/>
  <c r="C764" i="1"/>
  <c r="H764" i="1" s="1"/>
  <c r="D763" i="1"/>
  <c r="C763" i="1"/>
  <c r="D762" i="1"/>
  <c r="C762" i="1"/>
  <c r="D761" i="1"/>
  <c r="C761" i="1"/>
  <c r="D760" i="1"/>
  <c r="C760" i="1"/>
  <c r="D759" i="1"/>
  <c r="C759" i="1"/>
  <c r="H759" i="1" s="1"/>
  <c r="D758" i="1"/>
  <c r="C758" i="1"/>
  <c r="D757" i="1"/>
  <c r="C757" i="1"/>
  <c r="D756" i="1"/>
  <c r="C756" i="1"/>
  <c r="D755" i="1"/>
  <c r="C755" i="1"/>
  <c r="D754" i="1"/>
  <c r="C754" i="1"/>
  <c r="D753" i="1"/>
  <c r="C753" i="1"/>
  <c r="D752" i="1"/>
  <c r="C752" i="1"/>
  <c r="D751" i="1"/>
  <c r="C751" i="1"/>
  <c r="D750" i="1"/>
  <c r="C750" i="1"/>
  <c r="H750" i="1" s="1"/>
  <c r="D749" i="1"/>
  <c r="C749" i="1"/>
  <c r="D748" i="1"/>
  <c r="C748" i="1"/>
  <c r="D747" i="1"/>
  <c r="C747" i="1"/>
  <c r="D746" i="1"/>
  <c r="C746" i="1"/>
  <c r="D745" i="1"/>
  <c r="C745" i="1"/>
  <c r="D744" i="1"/>
  <c r="C744" i="1"/>
  <c r="H744" i="1" s="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H729" i="1" s="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H714" i="1" s="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H700" i="1" s="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D669" i="1"/>
  <c r="C669" i="1"/>
  <c r="H669" i="1" s="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4" i="1"/>
  <c r="C614" i="1"/>
  <c r="D613" i="1"/>
  <c r="C613" i="1"/>
  <c r="D612" i="1"/>
  <c r="C612" i="1"/>
  <c r="D611" i="1"/>
  <c r="C611" i="1"/>
  <c r="C610" i="1"/>
  <c r="D609" i="1"/>
  <c r="C609" i="1"/>
  <c r="H609" i="1" s="1"/>
  <c r="D608" i="1"/>
  <c r="C608" i="1"/>
  <c r="D607" i="1"/>
  <c r="C607" i="1"/>
  <c r="D606" i="1"/>
  <c r="C606" i="1"/>
  <c r="D605" i="1"/>
  <c r="C605" i="1"/>
  <c r="D604" i="1"/>
  <c r="C604" i="1"/>
  <c r="D602" i="1"/>
  <c r="C602" i="1"/>
  <c r="D601" i="1"/>
  <c r="C601" i="1"/>
  <c r="D600" i="1"/>
  <c r="C600" i="1"/>
  <c r="D599" i="1"/>
  <c r="C599" i="1"/>
  <c r="D598" i="1"/>
  <c r="C598" i="1"/>
  <c r="D597" i="1"/>
  <c r="C597" i="1"/>
  <c r="D596" i="1"/>
  <c r="C596" i="1"/>
  <c r="D595" i="1"/>
  <c r="C595" i="1"/>
  <c r="D594" i="1"/>
  <c r="C594" i="1"/>
  <c r="H594" i="1" s="1"/>
  <c r="D593" i="1"/>
  <c r="C593" i="1"/>
  <c r="D592" i="1"/>
  <c r="C592" i="1"/>
  <c r="D590" i="1"/>
  <c r="C590" i="1"/>
  <c r="D589" i="1"/>
  <c r="C589" i="1"/>
  <c r="D588" i="1"/>
  <c r="D587" i="1"/>
  <c r="C587" i="1"/>
  <c r="D586" i="1"/>
  <c r="C586" i="1"/>
  <c r="D585" i="1"/>
  <c r="D584" i="1"/>
  <c r="C584" i="1"/>
  <c r="D583" i="1"/>
  <c r="D582" i="1"/>
  <c r="C582" i="1"/>
  <c r="D581" i="1"/>
  <c r="C581" i="1"/>
  <c r="D580" i="1"/>
  <c r="C580" i="1"/>
  <c r="C579" i="1"/>
  <c r="D577" i="1"/>
  <c r="C577" i="1"/>
  <c r="D576" i="1"/>
  <c r="C576" i="1"/>
  <c r="D575" i="1"/>
  <c r="D574" i="1"/>
  <c r="C574" i="1"/>
  <c r="D573" i="1"/>
  <c r="C573" i="1"/>
  <c r="D572"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1" i="1"/>
  <c r="C551" i="1"/>
  <c r="D550" i="1"/>
  <c r="C550" i="1"/>
  <c r="D549" i="1"/>
  <c r="C549" i="1"/>
  <c r="D548" i="1"/>
  <c r="C548" i="1"/>
  <c r="D547" i="1"/>
  <c r="C547" i="1"/>
  <c r="D546" i="1"/>
  <c r="C546" i="1"/>
  <c r="D545" i="1"/>
  <c r="C545" i="1"/>
  <c r="D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D528" i="1"/>
  <c r="C528" i="1"/>
  <c r="D527" i="1"/>
  <c r="C527" i="1"/>
  <c r="D525" i="1"/>
  <c r="C525" i="1"/>
  <c r="D524" i="1"/>
  <c r="C524" i="1"/>
  <c r="D523" i="1"/>
  <c r="C523" i="1"/>
  <c r="D522" i="1"/>
  <c r="C522" i="1"/>
  <c r="D521" i="1"/>
  <c r="C521" i="1"/>
  <c r="D519" i="1"/>
  <c r="C519" i="1"/>
  <c r="D518" i="1"/>
  <c r="C518" i="1"/>
  <c r="D517" i="1"/>
  <c r="C517" i="1"/>
  <c r="H517" i="1" s="1"/>
  <c r="D515" i="1"/>
  <c r="C515" i="1"/>
  <c r="D514" i="1"/>
  <c r="C514" i="1"/>
  <c r="D513" i="1"/>
  <c r="C513" i="1"/>
  <c r="H513" i="1" s="1"/>
  <c r="D512" i="1"/>
  <c r="C512" i="1"/>
  <c r="D511" i="1"/>
  <c r="C511" i="1"/>
  <c r="D510" i="1"/>
  <c r="C510" i="1"/>
  <c r="D509" i="1"/>
  <c r="C509" i="1"/>
  <c r="D508" i="1"/>
  <c r="C508" i="1"/>
  <c r="D507" i="1"/>
  <c r="C507" i="1"/>
  <c r="D506" i="1"/>
  <c r="C506" i="1"/>
  <c r="D505" i="1"/>
  <c r="C505" i="1"/>
  <c r="D504" i="1"/>
  <c r="C504" i="1"/>
  <c r="D502" i="1"/>
  <c r="C502" i="1"/>
  <c r="D501" i="1"/>
  <c r="C501" i="1"/>
  <c r="D500" i="1"/>
  <c r="C500" i="1"/>
  <c r="D499" i="1"/>
  <c r="C499" i="1"/>
  <c r="D498" i="1"/>
  <c r="C498" i="1"/>
  <c r="D497" i="1"/>
  <c r="C497" i="1"/>
  <c r="D496" i="1"/>
  <c r="D495" i="1"/>
  <c r="C495" i="1"/>
  <c r="H495" i="1" s="1"/>
  <c r="D494" i="1"/>
  <c r="C494" i="1"/>
  <c r="D493" i="1"/>
  <c r="C493" i="1"/>
  <c r="D492" i="1"/>
  <c r="C492" i="1"/>
  <c r="C491" i="1"/>
  <c r="D490" i="1"/>
  <c r="C490" i="1"/>
  <c r="H490" i="1" s="1"/>
  <c r="D489" i="1"/>
  <c r="C489" i="1"/>
  <c r="D488" i="1"/>
  <c r="C488" i="1"/>
  <c r="D487" i="1"/>
  <c r="C487" i="1"/>
  <c r="D486" i="1"/>
  <c r="C486" i="1"/>
  <c r="D484" i="1"/>
  <c r="C484" i="1"/>
  <c r="D483" i="1"/>
  <c r="C483" i="1"/>
  <c r="D482" i="1"/>
  <c r="D481" i="1"/>
  <c r="C481" i="1"/>
  <c r="D480" i="1"/>
  <c r="C480" i="1"/>
  <c r="H480" i="1" s="1"/>
  <c r="D479" i="1"/>
  <c r="C479" i="1"/>
  <c r="D478" i="1"/>
  <c r="C478" i="1"/>
  <c r="D477" i="1"/>
  <c r="C477" i="1"/>
  <c r="D476" i="1"/>
  <c r="C476" i="1"/>
  <c r="D475" i="1"/>
  <c r="C475" i="1"/>
  <c r="C474" i="1"/>
  <c r="D472" i="1"/>
  <c r="C472" i="1"/>
  <c r="D471" i="1"/>
  <c r="C471" i="1"/>
  <c r="D470" i="1"/>
  <c r="D469" i="1"/>
  <c r="C469" i="1"/>
  <c r="D468" i="1"/>
  <c r="C468" i="1"/>
  <c r="D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6" i="1"/>
  <c r="C446" i="1"/>
  <c r="D445" i="1"/>
  <c r="C445" i="1"/>
  <c r="D444" i="1"/>
  <c r="C444" i="1"/>
  <c r="D443" i="1"/>
  <c r="C443" i="1"/>
  <c r="D442" i="1"/>
  <c r="C442" i="1"/>
  <c r="D441" i="1"/>
  <c r="C441" i="1"/>
  <c r="D440" i="1"/>
  <c r="C440" i="1"/>
  <c r="C439" i="1"/>
  <c r="D438" i="1"/>
  <c r="C438" i="1"/>
  <c r="D437" i="1"/>
  <c r="C437" i="1"/>
  <c r="D436" i="1"/>
  <c r="C436" i="1"/>
  <c r="D435" i="1"/>
  <c r="C435" i="1"/>
  <c r="C434" i="1"/>
  <c r="D433" i="1"/>
  <c r="C433" i="1"/>
  <c r="D432" i="1"/>
  <c r="C432" i="1"/>
  <c r="C431" i="1"/>
  <c r="D430" i="1"/>
  <c r="C430" i="1"/>
  <c r="D429" i="1"/>
  <c r="C429" i="1"/>
  <c r="D428" i="1"/>
  <c r="C428" i="1"/>
  <c r="D427" i="1"/>
  <c r="C427" i="1"/>
  <c r="D423" i="1"/>
  <c r="C423" i="1"/>
  <c r="C421" i="1"/>
  <c r="D416" i="1"/>
  <c r="C416" i="1"/>
  <c r="D415" i="1"/>
  <c r="C415" i="1"/>
  <c r="D414" i="1"/>
  <c r="C414" i="1"/>
  <c r="D411" i="1"/>
  <c r="C411" i="1"/>
  <c r="D410" i="1"/>
  <c r="C410" i="1"/>
  <c r="D409" i="1"/>
  <c r="C409" i="1"/>
  <c r="D408" i="1"/>
  <c r="C408" i="1"/>
  <c r="D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D364" i="1"/>
  <c r="C364" i="1"/>
  <c r="D363" i="1"/>
  <c r="C363" i="1"/>
  <c r="D362" i="1"/>
  <c r="C362" i="1"/>
  <c r="D361" i="1"/>
  <c r="C361" i="1"/>
  <c r="D360" i="1"/>
  <c r="C360" i="1"/>
  <c r="D359" i="1"/>
  <c r="C359" i="1"/>
  <c r="D358" i="1"/>
  <c r="C358" i="1"/>
  <c r="D354" i="1"/>
  <c r="C354" i="1"/>
  <c r="D353" i="1"/>
  <c r="C353" i="1"/>
  <c r="D352" i="1"/>
  <c r="C352" i="1"/>
  <c r="D351" i="1"/>
  <c r="C351" i="1"/>
  <c r="D350" i="1"/>
  <c r="D348" i="1"/>
  <c r="C348" i="1"/>
  <c r="D347" i="1"/>
  <c r="C347" i="1"/>
  <c r="D346" i="1"/>
  <c r="C346" i="1"/>
  <c r="D345" i="1"/>
  <c r="C345" i="1"/>
  <c r="D344" i="1"/>
  <c r="D343" i="1"/>
  <c r="C343" i="1"/>
  <c r="D342" i="1"/>
  <c r="C342" i="1"/>
  <c r="D341" i="1"/>
  <c r="D340" i="1"/>
  <c r="C340" i="1"/>
  <c r="D339" i="1"/>
  <c r="C339" i="1"/>
  <c r="D338" i="1"/>
  <c r="C338" i="1"/>
  <c r="D337" i="1"/>
  <c r="C337" i="1"/>
  <c r="D336" i="1"/>
  <c r="D335" i="1"/>
  <c r="C335" i="1"/>
  <c r="D334" i="1"/>
  <c r="C334" i="1"/>
  <c r="D333" i="1"/>
  <c r="C333" i="1"/>
  <c r="D332" i="1"/>
  <c r="C332" i="1"/>
  <c r="D330" i="1"/>
  <c r="C330" i="1"/>
  <c r="D329" i="1"/>
  <c r="C329" i="1"/>
  <c r="D328" i="1"/>
  <c r="C328" i="1"/>
  <c r="H328" i="1" s="1"/>
  <c r="D327" i="1"/>
  <c r="C327" i="1"/>
  <c r="D326" i="1"/>
  <c r="C326" i="1"/>
  <c r="D325" i="1"/>
  <c r="C325" i="1"/>
  <c r="D324" i="1"/>
  <c r="C324" i="1"/>
  <c r="D323" i="1"/>
  <c r="C323" i="1"/>
  <c r="G323" i="1" s="1"/>
  <c r="D322" i="1"/>
  <c r="D321" i="1"/>
  <c r="C321" i="1"/>
  <c r="D320" i="1"/>
  <c r="C320" i="1"/>
  <c r="D319" i="1"/>
  <c r="C319" i="1"/>
  <c r="D318" i="1"/>
  <c r="C318" i="1"/>
  <c r="C317" i="1"/>
  <c r="D315" i="1"/>
  <c r="C315" i="1"/>
  <c r="D314" i="1"/>
  <c r="C314" i="1"/>
  <c r="D313" i="1"/>
  <c r="C313" i="1"/>
  <c r="D312" i="1"/>
  <c r="C312" i="1"/>
  <c r="D311" i="1"/>
  <c r="C311" i="1"/>
  <c r="D310" i="1"/>
  <c r="C310" i="1"/>
  <c r="D309" i="1"/>
  <c r="C309" i="1"/>
  <c r="D308" i="1"/>
  <c r="C308" i="1"/>
  <c r="G308" i="1" s="1"/>
  <c r="D307" i="1"/>
  <c r="C307" i="1"/>
  <c r="D306" i="1"/>
  <c r="C306" i="1"/>
  <c r="D302" i="1"/>
  <c r="C302" i="1"/>
  <c r="D301" i="1"/>
  <c r="C301" i="1"/>
  <c r="D300" i="1"/>
  <c r="C300" i="1"/>
  <c r="D299" i="1"/>
  <c r="C299" i="1"/>
  <c r="D298" i="1"/>
  <c r="C298" i="1"/>
  <c r="D294" i="1"/>
  <c r="C294"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D278" i="1"/>
  <c r="C278" i="1"/>
  <c r="D277" i="1"/>
  <c r="C277" i="1"/>
  <c r="D276" i="1"/>
  <c r="C276" i="1"/>
  <c r="D275" i="1"/>
  <c r="C275" i="1"/>
  <c r="D274" i="1"/>
  <c r="D273" i="1"/>
  <c r="C273" i="1"/>
  <c r="H273" i="1" s="1"/>
  <c r="D272" i="1"/>
  <c r="C272" i="1"/>
  <c r="D271" i="1"/>
  <c r="C271" i="1"/>
  <c r="D270" i="1"/>
  <c r="C270" i="1"/>
  <c r="D268" i="1"/>
  <c r="C268" i="1"/>
  <c r="D267" i="1"/>
  <c r="C267" i="1"/>
  <c r="D266" i="1"/>
  <c r="C266" i="1"/>
  <c r="D265" i="1"/>
  <c r="C265" i="1"/>
  <c r="D264" i="1"/>
  <c r="C264" i="1"/>
  <c r="D263" i="1"/>
  <c r="C263" i="1"/>
  <c r="D262" i="1"/>
  <c r="C262" i="1"/>
  <c r="D261" i="1"/>
  <c r="C261" i="1"/>
  <c r="D260" i="1"/>
  <c r="C260" i="1"/>
  <c r="H260" i="1" s="1"/>
  <c r="D259" i="1"/>
  <c r="C259" i="1"/>
  <c r="D257" i="1"/>
  <c r="C257" i="1"/>
  <c r="D256" i="1"/>
  <c r="C256" i="1"/>
  <c r="D255" i="1"/>
  <c r="C255" i="1"/>
  <c r="D254" i="1"/>
  <c r="C254" i="1"/>
  <c r="D253" i="1"/>
  <c r="C253" i="1"/>
  <c r="D252" i="1"/>
  <c r="C252" i="1"/>
  <c r="D251" i="1"/>
  <c r="C251" i="1"/>
  <c r="D250" i="1"/>
  <c r="C250" i="1"/>
  <c r="D249" i="1"/>
  <c r="C249" i="1"/>
  <c r="D248" i="1"/>
  <c r="C248" i="1"/>
  <c r="D247" i="1"/>
  <c r="C247" i="1"/>
  <c r="D245" i="1"/>
  <c r="C245" i="1"/>
  <c r="D244" i="1"/>
  <c r="C244" i="1"/>
  <c r="D243" i="1"/>
  <c r="C243" i="1"/>
  <c r="H243" i="1" s="1"/>
  <c r="D241" i="1"/>
  <c r="C241" i="1"/>
  <c r="D240" i="1"/>
  <c r="C240" i="1"/>
  <c r="D239" i="1"/>
  <c r="C239" i="1"/>
  <c r="G239" i="1" s="1"/>
  <c r="D238" i="1"/>
  <c r="D237" i="1"/>
  <c r="C237" i="1"/>
  <c r="D236" i="1"/>
  <c r="C236" i="1"/>
  <c r="D235" i="1"/>
  <c r="C235" i="1"/>
  <c r="D234" i="1"/>
  <c r="C234" i="1"/>
  <c r="D233" i="1"/>
  <c r="D232" i="1"/>
  <c r="C232" i="1"/>
  <c r="D231" i="1"/>
  <c r="C231" i="1"/>
  <c r="C230" i="1"/>
  <c r="D229" i="1"/>
  <c r="C229" i="1"/>
  <c r="D228" i="1"/>
  <c r="C228" i="1"/>
  <c r="D227" i="1"/>
  <c r="C227" i="1"/>
  <c r="D225" i="1"/>
  <c r="C225" i="1"/>
  <c r="D224" i="1"/>
  <c r="C224" i="1"/>
  <c r="D223" i="1"/>
  <c r="C223" i="1"/>
  <c r="D222" i="1"/>
  <c r="C222" i="1"/>
  <c r="D221" i="1"/>
  <c r="C221" i="1"/>
  <c r="D220" i="1"/>
  <c r="C220" i="1"/>
  <c r="D219" i="1"/>
  <c r="C219" i="1"/>
  <c r="D218" i="1"/>
  <c r="C218" i="1"/>
  <c r="D216" i="1"/>
  <c r="C216" i="1"/>
  <c r="H216" i="1" s="1"/>
  <c r="D215" i="1"/>
  <c r="C215" i="1"/>
  <c r="D214" i="1"/>
  <c r="C214" i="1"/>
  <c r="D213" i="1"/>
  <c r="C213"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D191" i="1"/>
  <c r="C191" i="1"/>
  <c r="D189" i="1"/>
  <c r="C189" i="1"/>
  <c r="D188" i="1"/>
  <c r="C188" i="1"/>
  <c r="D187" i="1"/>
  <c r="C187" i="1"/>
  <c r="H187" i="1" s="1"/>
  <c r="D186" i="1"/>
  <c r="C186" i="1"/>
  <c r="D185" i="1"/>
  <c r="D184" i="1"/>
  <c r="C184" i="1"/>
  <c r="D183" i="1"/>
  <c r="C183" i="1"/>
  <c r="H183" i="1" s="1"/>
  <c r="D182" i="1"/>
  <c r="C182" i="1"/>
  <c r="G182" i="1" s="1"/>
  <c r="D181" i="1"/>
  <c r="C181" i="1"/>
  <c r="D180" i="1"/>
  <c r="C180" i="1"/>
  <c r="D179" i="1"/>
  <c r="C179" i="1"/>
  <c r="D178" i="1"/>
  <c r="C178" i="1"/>
  <c r="H178" i="1" s="1"/>
  <c r="D177" i="1"/>
  <c r="C177" i="1"/>
  <c r="H177" i="1" s="1"/>
  <c r="D176" i="1"/>
  <c r="C176" i="1"/>
  <c r="D175" i="1"/>
  <c r="C175" i="1"/>
  <c r="D173" i="1"/>
  <c r="C173" i="1"/>
  <c r="D172" i="1"/>
  <c r="C172" i="1"/>
  <c r="D171" i="1"/>
  <c r="C171" i="1"/>
  <c r="D170" i="1"/>
  <c r="C170" i="1"/>
  <c r="D169" i="1"/>
  <c r="C169" i="1"/>
  <c r="D168" i="1"/>
  <c r="C168" i="1"/>
  <c r="D167" i="1"/>
  <c r="C167" i="1"/>
  <c r="C166" i="1"/>
  <c r="D165" i="1"/>
  <c r="C165" i="1"/>
  <c r="D164" i="1"/>
  <c r="C164" i="1"/>
  <c r="D163" i="1"/>
  <c r="C163" i="1"/>
  <c r="H163" i="1" s="1"/>
  <c r="D162" i="1"/>
  <c r="C162" i="1"/>
  <c r="D161" i="1"/>
  <c r="D159" i="1"/>
  <c r="C159" i="1"/>
  <c r="D158" i="1"/>
  <c r="C158" i="1"/>
  <c r="G158" i="1" s="1"/>
  <c r="D157" i="1"/>
  <c r="C157" i="1"/>
  <c r="D156" i="1"/>
  <c r="D155" i="1"/>
  <c r="C155" i="1"/>
  <c r="D154" i="1"/>
  <c r="C154" i="1"/>
  <c r="D153" i="1"/>
  <c r="C153" i="1"/>
  <c r="D152" i="1"/>
  <c r="C152" i="1"/>
  <c r="D151" i="1"/>
  <c r="C151" i="1"/>
  <c r="D150" i="1"/>
  <c r="D147" i="1"/>
  <c r="C147" i="1"/>
  <c r="H147" i="1" s="1"/>
  <c r="D146" i="1"/>
  <c r="C146" i="1"/>
  <c r="D145" i="1"/>
  <c r="C145" i="1"/>
  <c r="D144" i="1"/>
  <c r="C144" i="1"/>
  <c r="D143" i="1"/>
  <c r="C143" i="1"/>
  <c r="D142" i="1"/>
  <c r="C142" i="1"/>
  <c r="H142" i="1" s="1"/>
  <c r="D141" i="1"/>
  <c r="C141" i="1"/>
  <c r="D140" i="1"/>
  <c r="C140" i="1"/>
  <c r="D139" i="1"/>
  <c r="C139" i="1"/>
  <c r="D138" i="1"/>
  <c r="C138" i="1"/>
  <c r="D137" i="1"/>
  <c r="C137" i="1"/>
  <c r="D135" i="1"/>
  <c r="C135" i="1"/>
  <c r="D134" i="1"/>
  <c r="C134" i="1"/>
  <c r="D133" i="1"/>
  <c r="C133" i="1"/>
  <c r="D132" i="1"/>
  <c r="C132" i="1"/>
  <c r="D131" i="1"/>
  <c r="D130" i="1"/>
  <c r="D129" i="1"/>
  <c r="C129" i="1"/>
  <c r="D128" i="1"/>
  <c r="C128" i="1"/>
  <c r="D127" i="1"/>
  <c r="C127" i="1"/>
  <c r="D126" i="1"/>
  <c r="C126" i="1"/>
  <c r="C125" i="1"/>
  <c r="D124" i="1"/>
  <c r="C124" i="1"/>
  <c r="D123" i="1"/>
  <c r="C123" i="1"/>
  <c r="H123" i="1" s="1"/>
  <c r="D122" i="1"/>
  <c r="C122" i="1"/>
  <c r="D120" i="1"/>
  <c r="C120" i="1"/>
  <c r="D119" i="1"/>
  <c r="C119" i="1"/>
  <c r="D118" i="1"/>
  <c r="C118" i="1"/>
  <c r="D117" i="1"/>
  <c r="C117" i="1"/>
  <c r="D116" i="1"/>
  <c r="D115" i="1"/>
  <c r="C115" i="1"/>
  <c r="D114" i="1"/>
  <c r="C114" i="1"/>
  <c r="D113" i="1"/>
  <c r="C113" i="1"/>
  <c r="D112" i="1"/>
  <c r="C112" i="1"/>
  <c r="D111" i="1"/>
  <c r="C111" i="1"/>
  <c r="D110" i="1"/>
  <c r="C110" i="1"/>
  <c r="D109" i="1"/>
  <c r="C109" i="1"/>
  <c r="D108" i="1"/>
  <c r="C108" i="1"/>
  <c r="D107" i="1"/>
  <c r="C107" i="1"/>
  <c r="H107" i="1" s="1"/>
  <c r="D106" i="1"/>
  <c r="C106" i="1"/>
  <c r="D105" i="1"/>
  <c r="C105" i="1"/>
  <c r="D104" i="1"/>
  <c r="C104" i="1"/>
  <c r="D101" i="1"/>
  <c r="C101" i="1"/>
  <c r="H101" i="1" s="1"/>
  <c r="D100" i="1"/>
  <c r="C100" i="1"/>
  <c r="D99" i="1"/>
  <c r="C99" i="1"/>
  <c r="D98" i="1"/>
  <c r="C98" i="1"/>
  <c r="D97" i="1"/>
  <c r="C97" i="1"/>
  <c r="G97" i="1" s="1"/>
  <c r="D96" i="1"/>
  <c r="C96" i="1"/>
  <c r="H96" i="1" s="1"/>
  <c r="D95" i="1"/>
  <c r="C95" i="1"/>
  <c r="D94" i="1"/>
  <c r="C94" i="1"/>
  <c r="D93" i="1"/>
  <c r="C93" i="1"/>
  <c r="D92" i="1"/>
  <c r="C92" i="1"/>
  <c r="H92" i="1" s="1"/>
  <c r="D91" i="1"/>
  <c r="C91" i="1"/>
  <c r="G91" i="1" s="1"/>
  <c r="D90" i="1"/>
  <c r="C90" i="1"/>
  <c r="D89" i="1"/>
  <c r="C89" i="1"/>
  <c r="D88" i="1"/>
  <c r="C88" i="1"/>
  <c r="D86" i="1"/>
  <c r="C86" i="1"/>
  <c r="H86" i="1" s="1"/>
  <c r="D85" i="1"/>
  <c r="C85" i="1"/>
  <c r="D84" i="1"/>
  <c r="C84" i="1"/>
  <c r="D83" i="1"/>
  <c r="C83" i="1"/>
  <c r="D82" i="1"/>
  <c r="C82" i="1"/>
  <c r="G82" i="1" s="1"/>
  <c r="D81" i="1"/>
  <c r="C81" i="1"/>
  <c r="H81" i="1" s="1"/>
  <c r="D80" i="1"/>
  <c r="C80" i="1"/>
  <c r="C79" i="1"/>
  <c r="D77" i="1"/>
  <c r="C77" i="1"/>
  <c r="D76" i="1"/>
  <c r="C76" i="1"/>
  <c r="D75" i="1"/>
  <c r="C75" i="1"/>
  <c r="D74" i="1"/>
  <c r="C74" i="1"/>
  <c r="H74" i="1" s="1"/>
  <c r="C73" i="1"/>
  <c r="D72" i="1"/>
  <c r="C72" i="1"/>
  <c r="D71" i="1"/>
  <c r="C71" i="1"/>
  <c r="D70" i="1"/>
  <c r="D69" i="1"/>
  <c r="C69" i="1"/>
  <c r="D68" i="1"/>
  <c r="C68" i="1"/>
  <c r="H68" i="1" s="1"/>
  <c r="D67" i="1"/>
  <c r="C67" i="1"/>
  <c r="D66" i="1"/>
  <c r="C66" i="1"/>
  <c r="D65" i="1"/>
  <c r="C65" i="1"/>
  <c r="C64" i="1"/>
  <c r="D63" i="1"/>
  <c r="C63" i="1"/>
  <c r="H63" i="1" s="1"/>
  <c r="D62" i="1"/>
  <c r="C62" i="1"/>
  <c r="D61" i="1"/>
  <c r="C61" i="1"/>
  <c r="D60" i="1"/>
  <c r="D59" i="1"/>
  <c r="C59" i="1"/>
  <c r="D58" i="1"/>
  <c r="C58" i="1"/>
  <c r="G58" i="1" s="1"/>
  <c r="C57" i="1"/>
  <c r="D56" i="1"/>
  <c r="C56" i="1"/>
  <c r="D55" i="1"/>
  <c r="C55" i="1"/>
  <c r="D54" i="1"/>
  <c r="C54" i="1"/>
  <c r="D53" i="1"/>
  <c r="C53" i="1"/>
  <c r="D52" i="1"/>
  <c r="C52" i="1"/>
  <c r="D51" i="1"/>
  <c r="C51" i="1"/>
  <c r="D50" i="1"/>
  <c r="C50" i="1"/>
  <c r="D48" i="1"/>
  <c r="C48" i="1"/>
  <c r="D47" i="1"/>
  <c r="C47" i="1"/>
  <c r="D46" i="1"/>
  <c r="D44" i="1"/>
  <c r="C44" i="1"/>
  <c r="D43" i="1"/>
  <c r="C43" i="1"/>
  <c r="D42" i="1"/>
  <c r="C42" i="1"/>
  <c r="D41" i="1"/>
  <c r="C41" i="1"/>
  <c r="D38" i="1"/>
  <c r="C38" i="1"/>
  <c r="D37" i="1"/>
  <c r="C37" i="1"/>
  <c r="D36" i="1"/>
  <c r="C36" i="1"/>
  <c r="D35"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D19" i="1"/>
  <c r="D18" i="1"/>
  <c r="C18" i="1"/>
  <c r="D17" i="1"/>
  <c r="C17" i="1"/>
  <c r="D16" i="1"/>
  <c r="C16" i="1"/>
  <c r="D15" i="1"/>
  <c r="C15" i="1"/>
  <c r="D14" i="1"/>
  <c r="C14" i="1"/>
  <c r="D12" i="1"/>
  <c r="C12" i="1"/>
  <c r="D11" i="1"/>
  <c r="C11" i="1"/>
  <c r="D10" i="1"/>
  <c r="C10" i="1"/>
  <c r="D9" i="1"/>
  <c r="C9" i="1"/>
  <c r="D8" i="1"/>
  <c r="C8" i="1"/>
  <c r="D7" i="1"/>
  <c r="C7" i="1"/>
  <c r="D6" i="1"/>
  <c r="C6" i="1"/>
  <c r="D5" i="1"/>
  <c r="C5" i="1"/>
  <c r="D4" i="1"/>
  <c r="F274" i="5" l="1"/>
  <c r="H1257" i="1"/>
  <c r="C1278" i="1"/>
  <c r="H1278" i="1" s="1"/>
  <c r="H35" i="3"/>
  <c r="C1571" i="1"/>
  <c r="C46" i="1"/>
  <c r="G46" i="1" s="1"/>
  <c r="H53" i="1"/>
  <c r="C233" i="1"/>
  <c r="H233" i="1" s="1"/>
  <c r="E154" i="9"/>
  <c r="B154" i="9" s="1"/>
  <c r="F232" i="9"/>
  <c r="F242" i="9"/>
  <c r="F256" i="9"/>
  <c r="B256" i="9" s="1"/>
  <c r="F262" i="9"/>
  <c r="F266" i="9"/>
  <c r="F272" i="9"/>
  <c r="F286" i="9"/>
  <c r="C60" i="1"/>
  <c r="H385" i="1"/>
  <c r="G1085" i="1"/>
  <c r="F53" i="4"/>
  <c r="F160" i="4"/>
  <c r="C185" i="1"/>
  <c r="H18" i="1"/>
  <c r="H54" i="1"/>
  <c r="G124" i="1"/>
  <c r="C217" i="1"/>
  <c r="H319" i="1"/>
  <c r="H398" i="1"/>
  <c r="H459" i="1"/>
  <c r="H498" i="1"/>
  <c r="H522" i="1"/>
  <c r="H582" i="1"/>
  <c r="H627" i="1"/>
  <c r="H1023" i="1"/>
  <c r="H1033" i="1"/>
  <c r="G1043" i="1"/>
  <c r="G1097" i="1"/>
  <c r="G1121" i="1"/>
  <c r="G1133" i="1"/>
  <c r="G1217" i="1"/>
  <c r="H1254" i="1"/>
  <c r="H1521" i="1"/>
  <c r="H1575" i="1"/>
  <c r="J1578" i="1"/>
  <c r="F68" i="4"/>
  <c r="F19" i="5"/>
  <c r="E45" i="9"/>
  <c r="E57" i="9"/>
  <c r="B57" i="9" s="1"/>
  <c r="E71" i="9"/>
  <c r="E164" i="9"/>
  <c r="F239" i="9"/>
  <c r="F241" i="9"/>
  <c r="F249" i="9"/>
  <c r="F257" i="9"/>
  <c r="F259" i="9"/>
  <c r="F261" i="9"/>
  <c r="F269" i="9"/>
  <c r="B269" i="9" s="1"/>
  <c r="F271" i="9"/>
  <c r="F289" i="9"/>
  <c r="F341" i="9"/>
  <c r="B341" i="9" s="1"/>
  <c r="H235" i="1"/>
  <c r="G320" i="1"/>
  <c r="H380" i="1"/>
  <c r="H486" i="1"/>
  <c r="H1021" i="1"/>
  <c r="H1041" i="1"/>
  <c r="H1107" i="1"/>
  <c r="G1184" i="1"/>
  <c r="H1188" i="1"/>
  <c r="F165" i="5"/>
  <c r="E330" i="9"/>
  <c r="C1526" i="1"/>
  <c r="H1526" i="1" s="1"/>
  <c r="D1510" i="1"/>
  <c r="C1486" i="1"/>
  <c r="G1486" i="1" s="1"/>
  <c r="G1453" i="1"/>
  <c r="H1428" i="1"/>
  <c r="G1391" i="1"/>
  <c r="G1331" i="1"/>
  <c r="H1329" i="1"/>
  <c r="E311" i="9"/>
  <c r="B311" i="9" s="1"/>
  <c r="F291" i="5"/>
  <c r="C1295" i="1"/>
  <c r="H1294" i="1"/>
  <c r="C1281" i="1"/>
  <c r="H1281" i="1" s="1"/>
  <c r="D1281" i="1"/>
  <c r="H1277" i="1"/>
  <c r="C1252" i="1"/>
  <c r="G1252" i="1" s="1"/>
  <c r="H1251" i="1"/>
  <c r="G1244" i="1"/>
  <c r="G1241" i="1"/>
  <c r="E219" i="5"/>
  <c r="H339" i="9" s="1"/>
  <c r="H1236" i="1"/>
  <c r="C1224" i="1"/>
  <c r="D1224" i="1"/>
  <c r="E321" i="9"/>
  <c r="D1201" i="1"/>
  <c r="H1201" i="1" s="1"/>
  <c r="C1176" i="1"/>
  <c r="E318" i="9"/>
  <c r="B318" i="9" s="1"/>
  <c r="C1155" i="1"/>
  <c r="D1155" i="1"/>
  <c r="E147" i="5"/>
  <c r="D1152" i="1" s="1"/>
  <c r="C1152" i="1"/>
  <c r="E135" i="5"/>
  <c r="D1140" i="1" s="1"/>
  <c r="D1141" i="1"/>
  <c r="G1145" i="1"/>
  <c r="H1137" i="1"/>
  <c r="C1132" i="1"/>
  <c r="H1110" i="1"/>
  <c r="G1106" i="1"/>
  <c r="E307" i="9"/>
  <c r="B307" i="9" s="1"/>
  <c r="H1089" i="1"/>
  <c r="H1086" i="1"/>
  <c r="G1079" i="1"/>
  <c r="H1065" i="1"/>
  <c r="G1058" i="1"/>
  <c r="H1053" i="1"/>
  <c r="H1051" i="1"/>
  <c r="H1042" i="1"/>
  <c r="C1040" i="1"/>
  <c r="G1040" i="1" s="1"/>
  <c r="H1032" i="1"/>
  <c r="H1031" i="1"/>
  <c r="C1024" i="1"/>
  <c r="H1024" i="1" s="1"/>
  <c r="H1027" i="1"/>
  <c r="H1016" i="1"/>
  <c r="F8" i="5"/>
  <c r="E172" i="9"/>
  <c r="B172" i="9" s="1"/>
  <c r="H993" i="1"/>
  <c r="H989" i="1"/>
  <c r="H970" i="1"/>
  <c r="F281" i="9"/>
  <c r="F279" i="9"/>
  <c r="H963" i="1"/>
  <c r="H953" i="1"/>
  <c r="H948" i="1"/>
  <c r="H938" i="1"/>
  <c r="H933" i="1"/>
  <c r="E128" i="9"/>
  <c r="E125" i="9"/>
  <c r="B125" i="9" s="1"/>
  <c r="F267" i="9"/>
  <c r="E120" i="9"/>
  <c r="B120" i="9" s="1"/>
  <c r="H908" i="1"/>
  <c r="H898" i="1"/>
  <c r="H888" i="1"/>
  <c r="E98" i="9"/>
  <c r="B98" i="9" s="1"/>
  <c r="H878" i="1"/>
  <c r="H863" i="1"/>
  <c r="H858" i="1"/>
  <c r="H848" i="1"/>
  <c r="G843" i="1"/>
  <c r="H834" i="1"/>
  <c r="H828" i="1"/>
  <c r="H813" i="1"/>
  <c r="H803" i="1"/>
  <c r="H799" i="1"/>
  <c r="H798" i="1"/>
  <c r="H788" i="1"/>
  <c r="H783" i="1"/>
  <c r="H778" i="1"/>
  <c r="H768" i="1"/>
  <c r="H763" i="1"/>
  <c r="H754" i="1"/>
  <c r="H748" i="1"/>
  <c r="H743" i="1"/>
  <c r="H739" i="1"/>
  <c r="H738" i="1"/>
  <c r="H724" i="1"/>
  <c r="H723" i="1"/>
  <c r="G719" i="1"/>
  <c r="H718" i="1"/>
  <c r="H708" i="1"/>
  <c r="H704" i="1"/>
  <c r="H699" i="1"/>
  <c r="H695" i="1"/>
  <c r="H689" i="1"/>
  <c r="H684" i="1"/>
  <c r="H683" i="1"/>
  <c r="H679" i="1"/>
  <c r="H678" i="1"/>
  <c r="H668" i="1"/>
  <c r="H664" i="1"/>
  <c r="H663" i="1"/>
  <c r="H658" i="1"/>
  <c r="H654" i="1"/>
  <c r="H619" i="1"/>
  <c r="C603" i="1"/>
  <c r="H599" i="1"/>
  <c r="H598" i="1"/>
  <c r="H583" i="1"/>
  <c r="C575" i="1"/>
  <c r="G575" i="1" s="1"/>
  <c r="C544" i="1"/>
  <c r="H549" i="1"/>
  <c r="H534" i="1"/>
  <c r="H521" i="1"/>
  <c r="H508" i="1"/>
  <c r="C503" i="1"/>
  <c r="H503" i="1" s="1"/>
  <c r="E118" i="9"/>
  <c r="H484" i="1"/>
  <c r="C482" i="1"/>
  <c r="H482" i="1" s="1"/>
  <c r="E479" i="4"/>
  <c r="D473" i="1" s="1"/>
  <c r="E466" i="4"/>
  <c r="D460" i="1" s="1"/>
  <c r="C467" i="1"/>
  <c r="G467" i="1" s="1"/>
  <c r="E102" i="9"/>
  <c r="B102" i="9" s="1"/>
  <c r="H449" i="1"/>
  <c r="F251" i="9"/>
  <c r="B251" i="9" s="1"/>
  <c r="E92" i="9"/>
  <c r="H360" i="1"/>
  <c r="C336" i="1"/>
  <c r="H336" i="1" s="1"/>
  <c r="H335" i="1"/>
  <c r="G314" i="1"/>
  <c r="C305" i="1"/>
  <c r="G305" i="1" s="1"/>
  <c r="H302" i="1"/>
  <c r="H301" i="1"/>
  <c r="C274" i="1"/>
  <c r="H274" i="1" s="1"/>
  <c r="E262" i="4"/>
  <c r="D258" i="1" s="1"/>
  <c r="E76" i="9"/>
  <c r="B76" i="9" s="1"/>
  <c r="E221" i="4"/>
  <c r="D217" i="1" s="1"/>
  <c r="H217" i="1" s="1"/>
  <c r="H211" i="1"/>
  <c r="H207" i="1"/>
  <c r="E62" i="9"/>
  <c r="B62" i="9" s="1"/>
  <c r="H196" i="1"/>
  <c r="H195" i="1"/>
  <c r="G168" i="1"/>
  <c r="C156" i="1"/>
  <c r="G137" i="1"/>
  <c r="F135" i="4"/>
  <c r="C131" i="1"/>
  <c r="H128" i="1"/>
  <c r="F129" i="4"/>
  <c r="F126" i="4"/>
  <c r="H118" i="1"/>
  <c r="C116" i="1"/>
  <c r="G116" i="1" s="1"/>
  <c r="H117" i="1"/>
  <c r="H112" i="1"/>
  <c r="C103" i="1"/>
  <c r="G103" i="1" s="1"/>
  <c r="C87" i="1"/>
  <c r="F83" i="4"/>
  <c r="F74" i="4"/>
  <c r="C70" i="1"/>
  <c r="H69" i="1"/>
  <c r="G64" i="1"/>
  <c r="H44" i="1"/>
  <c r="G34" i="1"/>
  <c r="H29" i="1"/>
  <c r="C25" i="1"/>
  <c r="H24" i="1"/>
  <c r="C19" i="1"/>
  <c r="G19" i="1" s="1"/>
  <c r="H14" i="1"/>
  <c r="H11" i="1"/>
  <c r="H6" i="1"/>
  <c r="E320" i="9"/>
  <c r="H1533" i="1"/>
  <c r="H1528" i="1"/>
  <c r="H1524" i="1"/>
  <c r="G1519" i="1"/>
  <c r="C1518" i="1"/>
  <c r="G1518" i="1" s="1"/>
  <c r="H1508" i="1"/>
  <c r="C1503" i="1"/>
  <c r="G1498" i="1"/>
  <c r="C1471" i="1"/>
  <c r="H1461" i="1"/>
  <c r="H1456" i="1"/>
  <c r="C1450" i="1"/>
  <c r="H1451" i="1"/>
  <c r="H1446" i="1"/>
  <c r="H1443" i="1"/>
  <c r="C1432" i="1"/>
  <c r="H1432" i="1" s="1"/>
  <c r="C1406" i="1"/>
  <c r="G1406" i="1" s="1"/>
  <c r="H1000" i="1"/>
  <c r="H990" i="1"/>
  <c r="F287" i="9"/>
  <c r="B287" i="9" s="1"/>
  <c r="H975" i="1"/>
  <c r="H968" i="1"/>
  <c r="H965" i="1"/>
  <c r="E149" i="9"/>
  <c r="H960" i="1"/>
  <c r="H950" i="1"/>
  <c r="H940" i="1"/>
  <c r="H935" i="1"/>
  <c r="H930" i="1"/>
  <c r="E129" i="9"/>
  <c r="H925" i="1"/>
  <c r="E124" i="9"/>
  <c r="B124" i="9" s="1"/>
  <c r="H920" i="1"/>
  <c r="H915" i="1"/>
  <c r="H913" i="1"/>
  <c r="H909" i="1"/>
  <c r="H890" i="1"/>
  <c r="H885" i="1"/>
  <c r="H880" i="1"/>
  <c r="H870" i="1"/>
  <c r="H860" i="1"/>
  <c r="E84" i="9"/>
  <c r="F247" i="9"/>
  <c r="H845" i="1"/>
  <c r="H830" i="1"/>
  <c r="G825" i="1"/>
  <c r="G820" i="1"/>
  <c r="H818" i="1"/>
  <c r="E77" i="9"/>
  <c r="B77" i="9" s="1"/>
  <c r="H810" i="1"/>
  <c r="H805" i="1"/>
  <c r="E74" i="9"/>
  <c r="B74" i="9" s="1"/>
  <c r="H800" i="1"/>
  <c r="H795" i="1"/>
  <c r="H790" i="1"/>
  <c r="H780" i="1"/>
  <c r="H775" i="1"/>
  <c r="E69" i="9"/>
  <c r="B69" i="9" s="1"/>
  <c r="H765" i="1"/>
  <c r="E66" i="9"/>
  <c r="H760" i="1"/>
  <c r="H755" i="1"/>
  <c r="H753" i="1"/>
  <c r="H740" i="1"/>
  <c r="H735" i="1"/>
  <c r="H730" i="1"/>
  <c r="H728" i="1"/>
  <c r="H720" i="1"/>
  <c r="H715" i="1"/>
  <c r="E44" i="9"/>
  <c r="B44" i="9" s="1"/>
  <c r="H705" i="1"/>
  <c r="H703" i="1"/>
  <c r="F231" i="9"/>
  <c r="H693" i="1"/>
  <c r="H690" i="1"/>
  <c r="H685" i="1"/>
  <c r="E35" i="9"/>
  <c r="B35" i="9" s="1"/>
  <c r="E34" i="9"/>
  <c r="B34" i="9" s="1"/>
  <c r="F229" i="9"/>
  <c r="H648" i="1"/>
  <c r="C649" i="1"/>
  <c r="H649" i="1" s="1"/>
  <c r="H631" i="1"/>
  <c r="H626" i="1"/>
  <c r="E629" i="4"/>
  <c r="D623" i="1" s="1"/>
  <c r="H618" i="1"/>
  <c r="C615" i="1"/>
  <c r="H615" i="1" s="1"/>
  <c r="H613" i="1"/>
  <c r="E163" i="9"/>
  <c r="B163" i="9" s="1"/>
  <c r="H603" i="1"/>
  <c r="E151" i="9"/>
  <c r="B151" i="9" s="1"/>
  <c r="C588" i="1"/>
  <c r="H588" i="1" s="1"/>
  <c r="H587" i="1"/>
  <c r="C585" i="1"/>
  <c r="H574" i="1"/>
  <c r="C572" i="1"/>
  <c r="H570" i="1"/>
  <c r="C569" i="1"/>
  <c r="H569" i="1" s="1"/>
  <c r="H564" i="1"/>
  <c r="E146" i="9"/>
  <c r="B146" i="9" s="1"/>
  <c r="C556" i="1"/>
  <c r="H556" i="1" s="1"/>
  <c r="H558" i="1"/>
  <c r="E141" i="9"/>
  <c r="H553" i="1"/>
  <c r="F277" i="9"/>
  <c r="E139" i="9"/>
  <c r="B139" i="9" s="1"/>
  <c r="H543" i="1"/>
  <c r="E136" i="9"/>
  <c r="E134" i="9"/>
  <c r="B134" i="9" s="1"/>
  <c r="H538" i="1"/>
  <c r="H533" i="1"/>
  <c r="E522" i="4"/>
  <c r="D516" i="1" s="1"/>
  <c r="E126" i="9"/>
  <c r="B126" i="9" s="1"/>
  <c r="H509" i="1"/>
  <c r="H504" i="1"/>
  <c r="E113" i="9"/>
  <c r="B113" i="9" s="1"/>
  <c r="G479" i="1"/>
  <c r="H475" i="1"/>
  <c r="H474" i="1"/>
  <c r="H472" i="1"/>
  <c r="H471" i="1"/>
  <c r="C470" i="1"/>
  <c r="G470" i="1" s="1"/>
  <c r="H466" i="1"/>
  <c r="H461" i="1"/>
  <c r="H462" i="1"/>
  <c r="G458" i="1"/>
  <c r="E103" i="9"/>
  <c r="H453" i="1"/>
  <c r="H448" i="1"/>
  <c r="G443" i="1"/>
  <c r="E93" i="9"/>
  <c r="B93" i="9" s="1"/>
  <c r="G434" i="1"/>
  <c r="E431" i="4"/>
  <c r="D425" i="1" s="1"/>
  <c r="H410" i="1"/>
  <c r="C407" i="1"/>
  <c r="H405" i="1"/>
  <c r="H397" i="1"/>
  <c r="H392" i="1"/>
  <c r="F379" i="4"/>
  <c r="G365" i="1"/>
  <c r="C349" i="1"/>
  <c r="H349" i="1" s="1"/>
  <c r="C350" i="1"/>
  <c r="G348" i="1"/>
  <c r="C344" i="1"/>
  <c r="H340" i="1"/>
  <c r="H327" i="1"/>
  <c r="H309" i="1"/>
  <c r="F426" i="4"/>
  <c r="E647" i="4"/>
  <c r="D641" i="1" s="1"/>
  <c r="H421" i="1"/>
  <c r="C293" i="1"/>
  <c r="H284" i="1"/>
  <c r="F283" i="4"/>
  <c r="E273" i="4"/>
  <c r="D269" i="1" s="1"/>
  <c r="H279" i="1"/>
  <c r="E82" i="9"/>
  <c r="B82" i="9" s="1"/>
  <c r="E81" i="9"/>
  <c r="B81" i="9" s="1"/>
  <c r="H261" i="1"/>
  <c r="G248" i="1"/>
  <c r="H247" i="1"/>
  <c r="C246" i="1"/>
  <c r="H246" i="1" s="1"/>
  <c r="C238" i="1"/>
  <c r="G238" i="1" s="1"/>
  <c r="E68" i="9"/>
  <c r="B68" i="9" s="1"/>
  <c r="H222" i="1"/>
  <c r="F216" i="4"/>
  <c r="C212" i="1"/>
  <c r="G212" i="1" s="1"/>
  <c r="E202" i="4"/>
  <c r="D198" i="1" s="1"/>
  <c r="E60" i="9"/>
  <c r="H201" i="1"/>
  <c r="E58" i="9"/>
  <c r="B58" i="9" s="1"/>
  <c r="G191" i="1"/>
  <c r="E53" i="9"/>
  <c r="B53" i="9" s="1"/>
  <c r="G173" i="1"/>
  <c r="F170" i="4"/>
  <c r="G167" i="1"/>
  <c r="F165" i="4"/>
  <c r="H162" i="1"/>
  <c r="F237" i="9"/>
  <c r="E48" i="9"/>
  <c r="B48" i="9" s="1"/>
  <c r="H153" i="1"/>
  <c r="G146" i="1"/>
  <c r="H132" i="1"/>
  <c r="D134" i="4"/>
  <c r="F134" i="4" s="1"/>
  <c r="H131" i="1"/>
  <c r="H129" i="1"/>
  <c r="H113" i="1"/>
  <c r="E46" i="9"/>
  <c r="B46" i="9" s="1"/>
  <c r="H108" i="1"/>
  <c r="E82" i="4"/>
  <c r="D78" i="1" s="1"/>
  <c r="H87" i="1"/>
  <c r="E40" i="9"/>
  <c r="B40" i="9" s="1"/>
  <c r="H73" i="1"/>
  <c r="H59" i="1"/>
  <c r="H38" i="1"/>
  <c r="C35" i="1"/>
  <c r="H35" i="1" s="1"/>
  <c r="H33" i="1"/>
  <c r="E29" i="9"/>
  <c r="H28" i="1"/>
  <c r="H23" i="1"/>
  <c r="G10" i="1"/>
  <c r="H5" i="1"/>
  <c r="H17" i="1"/>
  <c r="H22" i="1"/>
  <c r="H27" i="1"/>
  <c r="H32" i="1"/>
  <c r="H37" i="1"/>
  <c r="G43" i="1"/>
  <c r="H80" i="1"/>
  <c r="H85" i="1"/>
  <c r="H90" i="1"/>
  <c r="H95" i="1"/>
  <c r="H100" i="1"/>
  <c r="G106" i="1"/>
  <c r="H111" i="1"/>
  <c r="H116" i="1"/>
  <c r="H122" i="1"/>
  <c r="G127" i="1"/>
  <c r="H166" i="1"/>
  <c r="G176" i="1"/>
  <c r="H228" i="1"/>
  <c r="H259" i="1"/>
  <c r="H264" i="1"/>
  <c r="G326" i="1"/>
  <c r="H347" i="1"/>
  <c r="H359" i="1"/>
  <c r="H364" i="1"/>
  <c r="H396" i="1"/>
  <c r="H465" i="1"/>
  <c r="H497" i="1"/>
  <c r="H507" i="1"/>
  <c r="H512" i="1"/>
  <c r="H528" i="1"/>
  <c r="H586" i="1"/>
  <c r="H597" i="1"/>
  <c r="H602" i="1"/>
  <c r="H607" i="1"/>
  <c r="H612" i="1"/>
  <c r="H647" i="1"/>
  <c r="H652" i="1"/>
  <c r="H657" i="1"/>
  <c r="H662" i="1"/>
  <c r="C1555" i="1"/>
  <c r="H34" i="3"/>
  <c r="H7" i="1"/>
  <c r="H12" i="1"/>
  <c r="H50" i="1"/>
  <c r="H55" i="1"/>
  <c r="H60" i="1"/>
  <c r="H65" i="1"/>
  <c r="H70" i="1"/>
  <c r="H75" i="1"/>
  <c r="H133" i="1"/>
  <c r="G150" i="1"/>
  <c r="G155" i="1"/>
  <c r="H192" i="1"/>
  <c r="G203" i="1"/>
  <c r="H208" i="1"/>
  <c r="H213" i="1"/>
  <c r="H223" i="1"/>
  <c r="H244" i="1"/>
  <c r="H249" i="1"/>
  <c r="G275" i="1"/>
  <c r="G280" i="1"/>
  <c r="H285" i="1"/>
  <c r="G298" i="1"/>
  <c r="H310" i="1"/>
  <c r="H315" i="1"/>
  <c r="H321" i="1"/>
  <c r="G332" i="1"/>
  <c r="H371" i="1"/>
  <c r="H376" i="1"/>
  <c r="G381" i="1"/>
  <c r="H407" i="1"/>
  <c r="G414" i="1"/>
  <c r="H445" i="1"/>
  <c r="H450" i="1"/>
  <c r="G455" i="1"/>
  <c r="H476" i="1"/>
  <c r="H481" i="1"/>
  <c r="H487" i="1"/>
  <c r="H492" i="1"/>
  <c r="H518" i="1"/>
  <c r="H523" i="1"/>
  <c r="H540" i="1"/>
  <c r="H555" i="1"/>
  <c r="H560" i="1"/>
  <c r="H566" i="1"/>
  <c r="H571" i="1"/>
  <c r="H576" i="1"/>
  <c r="H628" i="1"/>
  <c r="H635" i="1"/>
  <c r="D1208" i="1"/>
  <c r="G1208" i="1" s="1"/>
  <c r="E203" i="5"/>
  <c r="F252" i="5"/>
  <c r="C1256" i="1"/>
  <c r="H1256" i="1" s="1"/>
  <c r="F29" i="5"/>
  <c r="C1034" i="1"/>
  <c r="H1034" i="1" s="1"/>
  <c r="F82" i="5"/>
  <c r="C1087" i="1"/>
  <c r="E119" i="5"/>
  <c r="D1124" i="1" s="1"/>
  <c r="D1125" i="1"/>
  <c r="H1125" i="1" s="1"/>
  <c r="H8" i="1"/>
  <c r="H51" i="1"/>
  <c r="H56" i="1"/>
  <c r="G61" i="1"/>
  <c r="H66" i="1"/>
  <c r="H71" i="1"/>
  <c r="H76" i="1"/>
  <c r="G139" i="1"/>
  <c r="H144" i="1"/>
  <c r="H151" i="1"/>
  <c r="H219" i="1"/>
  <c r="G224" i="1"/>
  <c r="H255" i="1"/>
  <c r="H271" i="1"/>
  <c r="H276" i="1"/>
  <c r="H291" i="1"/>
  <c r="G299" i="1"/>
  <c r="H306" i="1"/>
  <c r="G311" i="1"/>
  <c r="H333" i="1"/>
  <c r="G338" i="1"/>
  <c r="H372" i="1"/>
  <c r="H382" i="1"/>
  <c r="H387" i="1"/>
  <c r="H408" i="1"/>
  <c r="G431" i="1"/>
  <c r="H436" i="1"/>
  <c r="G446" i="1"/>
  <c r="H451" i="1"/>
  <c r="H456" i="1"/>
  <c r="H477" i="1"/>
  <c r="H488" i="1"/>
  <c r="H493" i="1"/>
  <c r="H519" i="1"/>
  <c r="H524" i="1"/>
  <c r="H531" i="1"/>
  <c r="H536" i="1"/>
  <c r="H546" i="1"/>
  <c r="H561" i="1"/>
  <c r="H567" i="1"/>
  <c r="H572" i="1"/>
  <c r="H577" i="1"/>
  <c r="H624" i="1"/>
  <c r="H636" i="1"/>
  <c r="D40" i="1"/>
  <c r="H52" i="1"/>
  <c r="H57" i="1"/>
  <c r="H62" i="1"/>
  <c r="H67" i="1"/>
  <c r="H72" i="1"/>
  <c r="H77" i="1"/>
  <c r="H135" i="1"/>
  <c r="G140" i="1"/>
  <c r="H145" i="1"/>
  <c r="G152" i="1"/>
  <c r="G157" i="1"/>
  <c r="G200" i="1"/>
  <c r="G215" i="1"/>
  <c r="H220" i="1"/>
  <c r="H225" i="1"/>
  <c r="G251" i="1"/>
  <c r="G256" i="1"/>
  <c r="H272" i="1"/>
  <c r="H282" i="1"/>
  <c r="G292" i="1"/>
  <c r="H300" i="1"/>
  <c r="H307" i="1"/>
  <c r="H312" i="1"/>
  <c r="H318" i="1"/>
  <c r="H334" i="1"/>
  <c r="H373" i="1"/>
  <c r="H378" i="1"/>
  <c r="H383" i="1"/>
  <c r="H409" i="1"/>
  <c r="H437" i="1"/>
  <c r="H442" i="1"/>
  <c r="H447" i="1"/>
  <c r="H457" i="1"/>
  <c r="H483" i="1"/>
  <c r="H489" i="1"/>
  <c r="H494" i="1"/>
  <c r="H520" i="1"/>
  <c r="H525" i="1"/>
  <c r="H532" i="1"/>
  <c r="H537" i="1"/>
  <c r="H542" i="1"/>
  <c r="H552" i="1"/>
  <c r="H573" i="1"/>
  <c r="H625" i="1"/>
  <c r="H630" i="1"/>
  <c r="E12" i="5"/>
  <c r="D1017" i="1" s="1"/>
  <c r="H15" i="1"/>
  <c r="H20" i="1"/>
  <c r="G25" i="1"/>
  <c r="H30" i="1"/>
  <c r="H41" i="1"/>
  <c r="H47" i="1"/>
  <c r="H83" i="1"/>
  <c r="H88" i="1"/>
  <c r="H93" i="1"/>
  <c r="H98" i="1"/>
  <c r="H104" i="1"/>
  <c r="H109" i="1"/>
  <c r="H114" i="1"/>
  <c r="H119" i="1"/>
  <c r="H125" i="1"/>
  <c r="G164" i="1"/>
  <c r="H169" i="1"/>
  <c r="H184" i="1"/>
  <c r="H189" i="1"/>
  <c r="H231" i="1"/>
  <c r="G236" i="1"/>
  <c r="H267" i="1"/>
  <c r="H324" i="1"/>
  <c r="H350" i="1"/>
  <c r="G362" i="1"/>
  <c r="H389" i="1"/>
  <c r="G399" i="1"/>
  <c r="H468" i="1"/>
  <c r="H500" i="1"/>
  <c r="H510" i="1"/>
  <c r="H579" i="1"/>
  <c r="H584" i="1"/>
  <c r="H600" i="1"/>
  <c r="H620" i="1"/>
  <c r="H645" i="1"/>
  <c r="H650" i="1"/>
  <c r="H655" i="1"/>
  <c r="H660" i="1"/>
  <c r="H670" i="1"/>
  <c r="H675" i="1"/>
  <c r="H16" i="1"/>
  <c r="H21" i="1"/>
  <c r="H26" i="1"/>
  <c r="H31" i="1"/>
  <c r="H36" i="1"/>
  <c r="H42" i="1"/>
  <c r="H48" i="1"/>
  <c r="H79" i="1"/>
  <c r="H84" i="1"/>
  <c r="H89" i="1"/>
  <c r="H94" i="1"/>
  <c r="H99" i="1"/>
  <c r="H105" i="1"/>
  <c r="H110" i="1"/>
  <c r="G115" i="1"/>
  <c r="H120" i="1"/>
  <c r="H126" i="1"/>
  <c r="H165" i="1"/>
  <c r="G170" i="1"/>
  <c r="G175" i="1"/>
  <c r="H180" i="1"/>
  <c r="G185" i="1"/>
  <c r="G227" i="1"/>
  <c r="H237" i="1"/>
  <c r="G263" i="1"/>
  <c r="G268" i="1"/>
  <c r="H330" i="1"/>
  <c r="H400" i="1"/>
  <c r="H464" i="1"/>
  <c r="H469" i="1"/>
  <c r="H501" i="1"/>
  <c r="H506" i="1"/>
  <c r="H527" i="1"/>
  <c r="H585" i="1"/>
  <c r="H590" i="1"/>
  <c r="H606" i="1"/>
  <c r="H621" i="1"/>
  <c r="H651" i="1"/>
  <c r="H656" i="1"/>
  <c r="H661" i="1"/>
  <c r="H666" i="1"/>
  <c r="H676" i="1"/>
  <c r="H681" i="1"/>
  <c r="H691" i="1"/>
  <c r="H696" i="1"/>
  <c r="H706" i="1"/>
  <c r="H711" i="1"/>
  <c r="H716" i="1"/>
  <c r="H726" i="1"/>
  <c r="H731" i="1"/>
  <c r="H736" i="1"/>
  <c r="H741" i="1"/>
  <c r="H751" i="1"/>
  <c r="H756" i="1"/>
  <c r="H667" i="1"/>
  <c r="H672" i="1"/>
  <c r="H687" i="1"/>
  <c r="H702" i="1"/>
  <c r="G707" i="1"/>
  <c r="H712" i="1"/>
  <c r="H717" i="1"/>
  <c r="H727" i="1"/>
  <c r="H732" i="1"/>
  <c r="H742" i="1"/>
  <c r="H747" i="1"/>
  <c r="H752" i="1"/>
  <c r="H762" i="1"/>
  <c r="H767" i="1"/>
  <c r="H772" i="1"/>
  <c r="H777" i="1"/>
  <c r="H787" i="1"/>
  <c r="H792" i="1"/>
  <c r="G802" i="1"/>
  <c r="G807" i="1"/>
  <c r="H812" i="1"/>
  <c r="H827" i="1"/>
  <c r="H832" i="1"/>
  <c r="H842" i="1"/>
  <c r="H852" i="1"/>
  <c r="H862" i="1"/>
  <c r="H867" i="1"/>
  <c r="H882" i="1"/>
  <c r="H902" i="1"/>
  <c r="H912" i="1"/>
  <c r="H917" i="1"/>
  <c r="H932" i="1"/>
  <c r="H942" i="1"/>
  <c r="H952" i="1"/>
  <c r="H962" i="1"/>
  <c r="H967" i="1"/>
  <c r="H987" i="1"/>
  <c r="H992" i="1"/>
  <c r="H1002" i="1"/>
  <c r="H1014" i="1"/>
  <c r="H1020" i="1"/>
  <c r="H1025" i="1"/>
  <c r="H1030" i="1"/>
  <c r="H1035" i="1"/>
  <c r="H1060" i="1"/>
  <c r="H1071" i="1"/>
  <c r="G1094" i="1"/>
  <c r="G1109" i="1"/>
  <c r="G1130" i="1"/>
  <c r="G1214" i="1"/>
  <c r="H1308" i="1"/>
  <c r="G1328" i="1"/>
  <c r="H1353" i="1"/>
  <c r="H1373" i="1"/>
  <c r="H1482" i="1"/>
  <c r="H1488" i="1"/>
  <c r="H1493" i="1"/>
  <c r="H1530" i="1"/>
  <c r="H1535" i="1"/>
  <c r="G1553" i="1"/>
  <c r="E30" i="9"/>
  <c r="B30" i="9" s="1"/>
  <c r="E56" i="9"/>
  <c r="B56" i="9" s="1"/>
  <c r="E59" i="9"/>
  <c r="B59" i="9" s="1"/>
  <c r="E72" i="9"/>
  <c r="B72" i="9" s="1"/>
  <c r="E91" i="9"/>
  <c r="B91" i="9" s="1"/>
  <c r="E101" i="9"/>
  <c r="B101" i="9" s="1"/>
  <c r="E127" i="9"/>
  <c r="B127" i="9" s="1"/>
  <c r="E140" i="9"/>
  <c r="B140" i="9" s="1"/>
  <c r="E150" i="9"/>
  <c r="B150" i="9" s="1"/>
  <c r="F230" i="9"/>
  <c r="B230" i="9" s="1"/>
  <c r="F240" i="9"/>
  <c r="B240" i="9" s="1"/>
  <c r="F250" i="9"/>
  <c r="B250" i="9" s="1"/>
  <c r="F260" i="9"/>
  <c r="B260" i="9" s="1"/>
  <c r="F290" i="9"/>
  <c r="B290" i="9" s="1"/>
  <c r="E294" i="9"/>
  <c r="B294" i="9" s="1"/>
  <c r="E312" i="9"/>
  <c r="B312" i="9" s="1"/>
  <c r="E324" i="9"/>
  <c r="B324" i="9" s="1"/>
  <c r="H1146" i="1"/>
  <c r="G1151" i="1"/>
  <c r="G1166" i="1"/>
  <c r="H1176" i="1"/>
  <c r="G1199" i="1"/>
  <c r="G1235" i="1"/>
  <c r="H1262" i="1"/>
  <c r="H1273" i="1"/>
  <c r="G1415" i="1"/>
  <c r="H1437" i="1"/>
  <c r="H1452" i="1"/>
  <c r="H1472" i="1"/>
  <c r="H1499" i="1"/>
  <c r="H1509" i="1"/>
  <c r="H1515" i="1"/>
  <c r="H1520" i="1"/>
  <c r="H1574" i="1"/>
  <c r="E335" i="9"/>
  <c r="B335" i="9" s="1"/>
  <c r="D6" i="8"/>
  <c r="C1583" i="1" s="1"/>
  <c r="H1583" i="1" s="1"/>
  <c r="E37" i="9"/>
  <c r="B37" i="9" s="1"/>
  <c r="E50" i="9"/>
  <c r="B50" i="9" s="1"/>
  <c r="E105" i="9"/>
  <c r="B105" i="9" s="1"/>
  <c r="E115" i="9"/>
  <c r="B115" i="9" s="1"/>
  <c r="E144" i="9"/>
  <c r="E161" i="9"/>
  <c r="B161" i="9" s="1"/>
  <c r="F254" i="9"/>
  <c r="B254" i="9" s="1"/>
  <c r="F274" i="9"/>
  <c r="B274" i="9" s="1"/>
  <c r="F284" i="9"/>
  <c r="B284" i="9" s="1"/>
  <c r="E328" i="9"/>
  <c r="G1142" i="1"/>
  <c r="G1157" i="1"/>
  <c r="H1167" i="1"/>
  <c r="G1172" i="1"/>
  <c r="D140" i="4"/>
  <c r="F291" i="9"/>
  <c r="B291" i="9" s="1"/>
  <c r="H1221" i="1"/>
  <c r="H1305" i="1"/>
  <c r="H1355" i="1"/>
  <c r="H1365" i="1"/>
  <c r="G1385" i="1"/>
  <c r="G1427" i="1"/>
  <c r="H1484" i="1"/>
  <c r="H1511" i="1"/>
  <c r="H1527" i="1"/>
  <c r="H1532" i="1"/>
  <c r="H1545" i="1"/>
  <c r="E230" i="4"/>
  <c r="D226" i="1" s="1"/>
  <c r="E584" i="4"/>
  <c r="D578" i="1" s="1"/>
  <c r="D25" i="8"/>
  <c r="C1602" i="1" s="1"/>
  <c r="G1602" i="1" s="1"/>
  <c r="E28" i="9"/>
  <c r="B28" i="9" s="1"/>
  <c r="E41" i="9"/>
  <c r="B41" i="9" s="1"/>
  <c r="E54" i="9"/>
  <c r="B54" i="9" s="1"/>
  <c r="E67" i="9"/>
  <c r="B67" i="9" s="1"/>
  <c r="E70" i="9"/>
  <c r="B70" i="9" s="1"/>
  <c r="E89" i="9"/>
  <c r="B89" i="9" s="1"/>
  <c r="E138" i="9"/>
  <c r="B138" i="9" s="1"/>
  <c r="E148" i="9"/>
  <c r="B148" i="9" s="1"/>
  <c r="E165" i="9"/>
  <c r="B165" i="9" s="1"/>
  <c r="E168" i="9"/>
  <c r="F238" i="9"/>
  <c r="B238" i="9" s="1"/>
  <c r="F248" i="9"/>
  <c r="B248" i="9" s="1"/>
  <c r="F268" i="9"/>
  <c r="B268" i="9" s="1"/>
  <c r="F278" i="9"/>
  <c r="E304" i="9"/>
  <c r="B304" i="9" s="1"/>
  <c r="E322" i="9"/>
  <c r="B322" i="9" s="1"/>
  <c r="E332" i="9"/>
  <c r="B332" i="9" s="1"/>
  <c r="H1143" i="1"/>
  <c r="G1163" i="1"/>
  <c r="G1178" i="1"/>
  <c r="G1232" i="1"/>
  <c r="G1247" i="1"/>
  <c r="G1295" i="1"/>
  <c r="G1412" i="1"/>
  <c r="H1422" i="1"/>
  <c r="H1449" i="1"/>
  <c r="H1459" i="1"/>
  <c r="H1469" i="1"/>
  <c r="H1496" i="1"/>
  <c r="H1501" i="1"/>
  <c r="H1506" i="1"/>
  <c r="H1517" i="1"/>
  <c r="G1522" i="1"/>
  <c r="J1576" i="1"/>
  <c r="E25" i="9"/>
  <c r="B25" i="9" s="1"/>
  <c r="E38" i="9"/>
  <c r="E64" i="9"/>
  <c r="B64" i="9" s="1"/>
  <c r="E80" i="9"/>
  <c r="B80" i="9" s="1"/>
  <c r="E96" i="9"/>
  <c r="B96" i="9" s="1"/>
  <c r="E106" i="9"/>
  <c r="B106" i="9" s="1"/>
  <c r="E116" i="9"/>
  <c r="B116" i="9" s="1"/>
  <c r="E132" i="9"/>
  <c r="B132" i="9" s="1"/>
  <c r="E162" i="9"/>
  <c r="B162" i="9" s="1"/>
  <c r="F235" i="9"/>
  <c r="F245" i="9"/>
  <c r="F255" i="9"/>
  <c r="B255" i="9" s="1"/>
  <c r="F265" i="9"/>
  <c r="F275" i="9"/>
  <c r="B275" i="9" s="1"/>
  <c r="F285" i="9"/>
  <c r="E319" i="9"/>
  <c r="E329" i="9"/>
  <c r="B329" i="9" s="1"/>
  <c r="E178" i="5"/>
  <c r="D1182" i="1" s="1"/>
  <c r="E326" i="9"/>
  <c r="B326" i="9" s="1"/>
  <c r="G1064" i="1"/>
  <c r="H1149" i="1"/>
  <c r="G1154" i="1"/>
  <c r="H1179" i="1"/>
  <c r="H1248" i="1"/>
  <c r="G1253" i="1"/>
  <c r="G1403" i="1"/>
  <c r="H1413" i="1"/>
  <c r="C1418" i="1"/>
  <c r="G1418" i="1" s="1"/>
  <c r="H1455" i="1"/>
  <c r="G1465" i="1"/>
  <c r="H1502" i="1"/>
  <c r="H1507" i="1"/>
  <c r="H1518" i="1"/>
  <c r="J1557" i="1"/>
  <c r="H1562" i="1"/>
  <c r="G1572" i="1"/>
  <c r="D153" i="4"/>
  <c r="C149" i="1" s="1"/>
  <c r="G185" i="9"/>
  <c r="E185" i="9" s="1"/>
  <c r="B185" i="9" s="1"/>
  <c r="E333" i="9"/>
  <c r="B333" i="9" s="1"/>
  <c r="H766" i="1"/>
  <c r="H771" i="1"/>
  <c r="H776" i="1"/>
  <c r="H786" i="1"/>
  <c r="H791" i="1"/>
  <c r="H796" i="1"/>
  <c r="H816" i="1"/>
  <c r="H821" i="1"/>
  <c r="H836" i="1"/>
  <c r="H841" i="1"/>
  <c r="H846" i="1"/>
  <c r="G861" i="1"/>
  <c r="H866" i="1"/>
  <c r="H871" i="1"/>
  <c r="H876" i="1"/>
  <c r="H881" i="1"/>
  <c r="H886" i="1"/>
  <c r="H896" i="1"/>
  <c r="H906" i="1"/>
  <c r="H911" i="1"/>
  <c r="H916" i="1"/>
  <c r="H921" i="1"/>
  <c r="H936" i="1"/>
  <c r="H956" i="1"/>
  <c r="H966" i="1"/>
  <c r="H971" i="1"/>
  <c r="H986" i="1"/>
  <c r="H996" i="1"/>
  <c r="H1006" i="1"/>
  <c r="H1019" i="1"/>
  <c r="H1029" i="1"/>
  <c r="H1039" i="1"/>
  <c r="H1044" i="1"/>
  <c r="G1049" i="1"/>
  <c r="H1054" i="1"/>
  <c r="H1059" i="1"/>
  <c r="G1070" i="1"/>
  <c r="H1077" i="1"/>
  <c r="G1082" i="1"/>
  <c r="H1092" i="1"/>
  <c r="H1098" i="1"/>
  <c r="G1103" i="1"/>
  <c r="H1113" i="1"/>
  <c r="G1118" i="1"/>
  <c r="G1139" i="1"/>
  <c r="H1322" i="1"/>
  <c r="H1337" i="1"/>
  <c r="H1362" i="1"/>
  <c r="G1367" i="1"/>
  <c r="H1492" i="1"/>
  <c r="G1534" i="1"/>
  <c r="E536" i="4"/>
  <c r="D530" i="1" s="1"/>
  <c r="D6" i="7"/>
  <c r="E26" i="9"/>
  <c r="B26" i="9" s="1"/>
  <c r="E52" i="9"/>
  <c r="B52" i="9" s="1"/>
  <c r="E65" i="9"/>
  <c r="E340" i="9"/>
  <c r="B340" i="9" s="1"/>
  <c r="H1170" i="1"/>
  <c r="C1409" i="1"/>
  <c r="G1409" i="1" s="1"/>
  <c r="D89" i="6"/>
  <c r="F89" i="6" s="1"/>
  <c r="E38" i="7"/>
  <c r="E33" i="9"/>
  <c r="B33" i="9" s="1"/>
  <c r="E78" i="9"/>
  <c r="B78" i="9" s="1"/>
  <c r="E94" i="9"/>
  <c r="B94" i="9" s="1"/>
  <c r="E104" i="9"/>
  <c r="B104" i="9" s="1"/>
  <c r="E114" i="9"/>
  <c r="B114" i="9" s="1"/>
  <c r="E130" i="9"/>
  <c r="B130" i="9" s="1"/>
  <c r="E153" i="9"/>
  <c r="B153" i="9" s="1"/>
  <c r="E160" i="9"/>
  <c r="E173" i="9"/>
  <c r="B173" i="9" s="1"/>
  <c r="F233" i="9"/>
  <c r="F243" i="9"/>
  <c r="F253" i="9"/>
  <c r="B253" i="9" s="1"/>
  <c r="F263" i="9"/>
  <c r="B263" i="9" s="1"/>
  <c r="F273" i="9"/>
  <c r="B273" i="9" s="1"/>
  <c r="F283" i="9"/>
  <c r="B283" i="9" s="1"/>
  <c r="E317" i="9"/>
  <c r="B317" i="9" s="1"/>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H240" i="1"/>
  <c r="G240"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2"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I1552" i="1" s="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H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9" i="9"/>
  <c r="B32" i="9"/>
  <c r="B38" i="9"/>
  <c r="B42" i="9"/>
  <c r="B45" i="9"/>
  <c r="E49" i="9"/>
  <c r="B49" i="9" s="1"/>
  <c r="B60" i="9"/>
  <c r="B65" i="9"/>
  <c r="B66" i="9"/>
  <c r="E73" i="9"/>
  <c r="E75" i="9"/>
  <c r="B75" i="9" s="1"/>
  <c r="B84" i="9"/>
  <c r="B90" i="9"/>
  <c r="B92" i="9"/>
  <c r="B100" i="9"/>
  <c r="B103" i="9"/>
  <c r="B108" i="9"/>
  <c r="E111" i="9"/>
  <c r="B111" i="9" s="1"/>
  <c r="B112" i="9"/>
  <c r="B117" i="9"/>
  <c r="B118" i="9"/>
  <c r="B128" i="9"/>
  <c r="B129" i="9"/>
  <c r="B136" i="9"/>
  <c r="B137" i="9"/>
  <c r="B141" i="9"/>
  <c r="B142" i="9"/>
  <c r="B144" i="9"/>
  <c r="B149" i="9"/>
  <c r="B152" i="9"/>
  <c r="E155" i="9"/>
  <c r="B155" i="9" s="1"/>
  <c r="E157" i="9"/>
  <c r="B157" i="9" s="1"/>
  <c r="B160" i="9"/>
  <c r="B164" i="9"/>
  <c r="B168" i="9"/>
  <c r="E169" i="9"/>
  <c r="B169" i="9" s="1"/>
  <c r="E170" i="9"/>
  <c r="B170" i="9" s="1"/>
  <c r="B232" i="9"/>
  <c r="B239" i="9"/>
  <c r="B242" i="9"/>
  <c r="F244" i="9"/>
  <c r="B244" i="9" s="1"/>
  <c r="F252" i="9"/>
  <c r="B252" i="9" s="1"/>
  <c r="F258" i="9"/>
  <c r="B258" i="9" s="1"/>
  <c r="B262" i="9"/>
  <c r="B266" i="9"/>
  <c r="F270" i="9"/>
  <c r="B270" i="9" s="1"/>
  <c r="B278" i="9"/>
  <c r="B286" i="9"/>
  <c r="E313" i="9"/>
  <c r="B313" i="9" s="1"/>
  <c r="B319" i="9"/>
  <c r="B320" i="9"/>
  <c r="B321" i="9"/>
  <c r="B323" i="9"/>
  <c r="B328" i="9"/>
  <c r="B33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3" i="1"/>
  <c r="G574" i="1"/>
  <c r="G572" i="1"/>
  <c r="G570" i="1"/>
  <c r="G571" i="1"/>
  <c r="G566" i="1"/>
  <c r="G567" i="1"/>
  <c r="G561" i="1"/>
  <c r="E147" i="9"/>
  <c r="B147" i="9" s="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79" i="1"/>
  <c r="G480" i="1"/>
  <c r="D479" i="4"/>
  <c r="G481" i="1"/>
  <c r="G475" i="1"/>
  <c r="G476" i="1"/>
  <c r="G477" i="1"/>
  <c r="G471" i="1"/>
  <c r="G472"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G1582" i="1"/>
  <c r="G1148" i="1"/>
  <c r="H1148" i="1"/>
  <c r="H1267" i="1"/>
  <c r="G1267" i="1"/>
  <c r="F56" i="5"/>
  <c r="D1061" i="1"/>
  <c r="H1061" i="1" s="1"/>
  <c r="G154"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55" i="1"/>
  <c r="G67" i="1"/>
  <c r="G73" i="1"/>
  <c r="G79" i="1"/>
  <c r="G88" i="1"/>
  <c r="G94" i="1"/>
  <c r="G109" i="1"/>
  <c r="G118" i="1"/>
  <c r="H4" i="1"/>
  <c r="H25" i="1"/>
  <c r="H58" i="1"/>
  <c r="H64" i="1"/>
  <c r="H82" i="1"/>
  <c r="H91" i="1"/>
  <c r="H97" i="1"/>
  <c r="H106" i="1"/>
  <c r="H115" i="1"/>
  <c r="H124" i="1"/>
  <c r="H127" i="1"/>
  <c r="H140" i="1"/>
  <c r="G151" i="1"/>
  <c r="H158" i="1"/>
  <c r="G169" i="1"/>
  <c r="H176" i="1"/>
  <c r="G187" i="1"/>
  <c r="H299"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G1013" i="1"/>
  <c r="H1087" i="1"/>
  <c r="G1087" i="1"/>
  <c r="G1136" i="1"/>
  <c r="H1136" i="1"/>
  <c r="H1189" i="1"/>
  <c r="G1189"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G1432" i="1"/>
  <c r="H1441" i="1"/>
  <c r="G1441" i="1"/>
  <c r="H1467" i="1"/>
  <c r="G1467" i="1"/>
  <c r="H1523" i="1"/>
  <c r="G1523" i="1"/>
  <c r="H24" i="9"/>
  <c r="H1318" i="1"/>
  <c r="G1318" i="1"/>
  <c r="H1336" i="1"/>
  <c r="G1336" i="1"/>
  <c r="H1354" i="1"/>
  <c r="G1354" i="1"/>
  <c r="H1372" i="1"/>
  <c r="G1372" i="1"/>
  <c r="H1411" i="1"/>
  <c r="G1411" i="1"/>
  <c r="H1423" i="1"/>
  <c r="G1423" i="1"/>
  <c r="H1460" i="1"/>
  <c r="H1487" i="1"/>
  <c r="G1487" i="1"/>
  <c r="H1542" i="1"/>
  <c r="I1542" i="1" s="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H1577" i="1"/>
  <c r="I1559" i="1"/>
  <c r="E106" i="4"/>
  <c r="D102" i="1" s="1"/>
  <c r="D178" i="5"/>
  <c r="F181" i="5"/>
  <c r="H1465" i="1"/>
  <c r="G1481" i="1"/>
  <c r="H1498" i="1"/>
  <c r="H1534" i="1"/>
  <c r="J1541" i="1"/>
  <c r="G1543" i="1"/>
  <c r="G1569" i="1"/>
  <c r="G1595" i="1"/>
  <c r="H1679" i="1"/>
  <c r="G1679" i="1"/>
  <c r="D273" i="4"/>
  <c r="F274" i="4"/>
  <c r="G1455" i="1"/>
  <c r="H1462" i="1"/>
  <c r="G1468" i="1"/>
  <c r="G1488" i="1"/>
  <c r="H1495" i="1"/>
  <c r="G1501" i="1"/>
  <c r="G1511" i="1"/>
  <c r="G1524" i="1"/>
  <c r="H1531" i="1"/>
  <c r="J1546" i="1"/>
  <c r="G1562" i="1"/>
  <c r="H1569" i="1"/>
  <c r="E361" i="4"/>
  <c r="J1562" i="1"/>
  <c r="G1565" i="1"/>
  <c r="G1580" i="1"/>
  <c r="I1580" i="1" s="1"/>
  <c r="G1587" i="1"/>
  <c r="G1613" i="1"/>
  <c r="B71" i="9"/>
  <c r="B235" i="9"/>
  <c r="G1449" i="1"/>
  <c r="G1462" i="1"/>
  <c r="G1472" i="1"/>
  <c r="G1495" i="1"/>
  <c r="G1505" i="1"/>
  <c r="G1531" i="1"/>
  <c r="H1541" i="1"/>
  <c r="I1541" i="1" s="1"/>
  <c r="G1546" i="1"/>
  <c r="H1557" i="1"/>
  <c r="H1565" i="1"/>
  <c r="H1572" i="1"/>
  <c r="G1575" i="1"/>
  <c r="I1575" i="1" s="1"/>
  <c r="G1578" i="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D125" i="4"/>
  <c r="D571" i="4"/>
  <c r="B247" i="9"/>
  <c r="B282" i="9"/>
  <c r="E35" i="6"/>
  <c r="E156" i="9"/>
  <c r="B156" i="9" s="1"/>
  <c r="D70" i="5"/>
  <c r="G315" i="9"/>
  <c r="G316" i="9"/>
  <c r="E316" i="9" s="1"/>
  <c r="B316" i="9" s="1"/>
  <c r="F298" i="9"/>
  <c r="H315" i="9"/>
  <c r="D202" i="4"/>
  <c r="D373" i="4"/>
  <c r="B73" i="9"/>
  <c r="F537" i="4"/>
  <c r="F607" i="4"/>
  <c r="F150" i="5"/>
  <c r="E337" i="9"/>
  <c r="B337" i="9" s="1"/>
  <c r="F277" i="5"/>
  <c r="E5" i="6"/>
  <c r="F197" i="5"/>
  <c r="B231" i="9"/>
  <c r="B245" i="9"/>
  <c r="B249"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G1152" i="1" l="1"/>
  <c r="G1155" i="1"/>
  <c r="G1278" i="1"/>
  <c r="G642" i="1"/>
  <c r="H470" i="1"/>
  <c r="I1573" i="1"/>
  <c r="G1125" i="1"/>
  <c r="G556" i="1"/>
  <c r="H1155" i="1"/>
  <c r="H19" i="1"/>
  <c r="H575" i="1"/>
  <c r="G1526" i="1"/>
  <c r="I1560" i="1"/>
  <c r="G1514" i="1"/>
  <c r="I1576" i="1"/>
  <c r="G24" i="9"/>
  <c r="E24" i="9" s="1"/>
  <c r="B24" i="9" s="1"/>
  <c r="H1208" i="1"/>
  <c r="D44" i="8"/>
  <c r="C1621" i="1" s="1"/>
  <c r="G615" i="1"/>
  <c r="H46" i="1"/>
  <c r="H103" i="1"/>
  <c r="G482" i="1"/>
  <c r="I1557" i="1"/>
  <c r="E7" i="5"/>
  <c r="I22" i="3" s="1"/>
  <c r="G1201" i="1"/>
  <c r="G35" i="1"/>
  <c r="H1406" i="1"/>
  <c r="G1281" i="1"/>
  <c r="E310" i="9"/>
  <c r="B310" i="9" s="1"/>
  <c r="G1583" i="1"/>
  <c r="I1562" i="1"/>
  <c r="I1543" i="1"/>
  <c r="I1574" i="1"/>
  <c r="G1256" i="1"/>
  <c r="I1549" i="1"/>
  <c r="G40" i="1"/>
  <c r="H467" i="1"/>
  <c r="D1223" i="1"/>
  <c r="G1224" i="1"/>
  <c r="H1224" i="1"/>
  <c r="F147" i="5"/>
  <c r="F12" i="5"/>
  <c r="G1585" i="1"/>
  <c r="C623" i="1"/>
  <c r="G569" i="1"/>
  <c r="F648" i="4"/>
  <c r="G161" i="1"/>
  <c r="G149" i="1"/>
  <c r="F153" i="4"/>
  <c r="C130" i="1"/>
  <c r="G130" i="1" s="1"/>
  <c r="H40" i="1"/>
  <c r="C1485" i="1"/>
  <c r="G1485" i="1" s="1"/>
  <c r="G1478" i="1"/>
  <c r="H1435" i="1"/>
  <c r="H1424" i="1"/>
  <c r="H1409" i="1"/>
  <c r="G388" i="1"/>
  <c r="G331" i="1"/>
  <c r="E308" i="4"/>
  <c r="D303" i="1" s="1"/>
  <c r="F262" i="4"/>
  <c r="E152" i="4"/>
  <c r="D148" i="1" s="1"/>
  <c r="H130" i="1"/>
  <c r="F7" i="4"/>
  <c r="H13" i="1"/>
  <c r="I1554" i="1"/>
  <c r="H3" i="1"/>
  <c r="I1566" i="1"/>
  <c r="I1567" i="1"/>
  <c r="I1544" i="1"/>
  <c r="E177" i="5"/>
  <c r="H336" i="9"/>
  <c r="I35" i="3"/>
  <c r="D1571" i="1"/>
  <c r="I1578" i="1"/>
  <c r="I1564" i="1"/>
  <c r="H338" i="9"/>
  <c r="D1207" i="1"/>
  <c r="G1018" i="1"/>
  <c r="I1553" i="1"/>
  <c r="I1570" i="1"/>
  <c r="F140" i="4"/>
  <c r="C136" i="1"/>
  <c r="F228" i="9"/>
  <c r="B228" i="9" s="1"/>
  <c r="B207" i="9"/>
  <c r="I1565" i="1"/>
  <c r="D1093" i="1"/>
  <c r="E69" i="5"/>
  <c r="D308" i="4"/>
  <c r="F308" i="4" s="1"/>
  <c r="I34" i="3"/>
  <c r="D1555" i="1"/>
  <c r="D485" i="1"/>
  <c r="E430" i="4"/>
  <c r="D424" i="1" s="1"/>
  <c r="H33" i="3"/>
  <c r="C1538" i="1"/>
  <c r="I39" i="3"/>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H22" i="3"/>
  <c r="C1017" i="1"/>
  <c r="H1017" i="1" s="1"/>
  <c r="F129" i="6"/>
  <c r="C152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1568" i="1"/>
  <c r="E336" i="9" l="1"/>
  <c r="B336" i="9" s="1"/>
  <c r="D1012" i="1"/>
  <c r="F7" i="5"/>
  <c r="H19" i="9"/>
  <c r="E19" i="9" s="1"/>
  <c r="B19" i="9" s="1"/>
  <c r="E6" i="5"/>
  <c r="D1011" i="1" s="1"/>
  <c r="E338" i="9"/>
  <c r="B338" i="9" s="1"/>
  <c r="E176" i="5"/>
  <c r="D1180" i="1" s="1"/>
  <c r="D1181" i="1"/>
  <c r="I24" i="3"/>
  <c r="D1074" i="1"/>
  <c r="I23" i="3"/>
  <c r="H1485" i="1"/>
  <c r="C303" i="1"/>
  <c r="H303" i="1" s="1"/>
  <c r="H226" i="1"/>
  <c r="E299" i="4"/>
  <c r="D295" i="1" s="1"/>
  <c r="I18" i="3"/>
  <c r="G1017" i="1"/>
  <c r="H1571" i="1"/>
  <c r="G1571" i="1"/>
  <c r="G136" i="1"/>
  <c r="H136" i="1"/>
  <c r="G348" i="9"/>
  <c r="E348" i="9" s="1"/>
  <c r="B348" i="9" s="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E300" i="4"/>
  <c r="D296" i="1" s="1"/>
  <c r="E423" i="4"/>
  <c r="E644" i="4" s="1"/>
  <c r="E301" i="4"/>
  <c r="D297" i="1" s="1"/>
  <c r="E347" i="9"/>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F300" i="4" l="1"/>
  <c r="E299" i="9"/>
  <c r="B299" i="9" s="1"/>
  <c r="E425" i="4"/>
  <c r="D420" i="1" s="1"/>
  <c r="E424" i="4"/>
  <c r="D419" i="1" s="1"/>
  <c r="H20" i="9"/>
  <c r="D418" i="1"/>
  <c r="I9" i="3"/>
  <c r="F424" i="4"/>
  <c r="C419" i="1"/>
  <c r="H295" i="1"/>
  <c r="G295" i="1"/>
  <c r="N3" i="9"/>
  <c r="I11" i="3"/>
  <c r="E646" i="4"/>
  <c r="D638" i="1"/>
  <c r="H633" i="1"/>
  <c r="G633" i="1"/>
  <c r="H8" i="3"/>
  <c r="H1011" i="1"/>
  <c r="G1011" i="1"/>
  <c r="H417" i="1"/>
  <c r="G417" i="1"/>
  <c r="E645" i="4"/>
  <c r="D637" i="1"/>
  <c r="F643" i="4"/>
  <c r="C637" i="1"/>
  <c r="H412" i="1"/>
  <c r="G412" i="1"/>
  <c r="H1180" i="1"/>
  <c r="G1180" i="1"/>
  <c r="G296" i="1"/>
  <c r="H296" i="1"/>
  <c r="G413" i="1"/>
  <c r="H413" i="1"/>
  <c r="D425" i="4"/>
  <c r="D644" i="4"/>
  <c r="F423" i="4"/>
  <c r="C418" i="1"/>
  <c r="G20" i="9"/>
  <c r="F301" i="4"/>
  <c r="C297" i="1"/>
  <c r="H634" i="1"/>
  <c r="G634" i="1"/>
  <c r="E20" i="9" l="1"/>
  <c r="B20" i="9" s="1"/>
  <c r="H418" i="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<sst xmlns="http://schemas.openxmlformats.org/spreadsheetml/2006/main" count="4718" uniqueCount="3656">
  <si>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</si>
  <si>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</si>
  <si>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</si>
  <si>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</si>
  <si>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</si>
  <si>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</si>
  <si>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</si>
  <si>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</si>
  <si>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</si>
  <si>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</si>
  <si>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</si>
  <si>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</si>
  <si>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</si>
  <si>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</si>
  <si>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</si>
  <si>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</si>
  <si>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</si>
  <si>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</si>
  <si>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</si>
  <si>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</si>
  <si>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</si>
  <si>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</si>
  <si>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</si>
  <si>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</si>
  <si>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</si>
  <si>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</si>
  <si>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</si>
  <si>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</si>
  <si>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</si>
  <si>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</si>
  <si>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</si>
  <si>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</si>
  <si>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</si>
  <si>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</si>
  <si>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</si>
  <si>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</si>
  <si>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</si>
  <si>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</si>
  <si>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</si>
  <si>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</si>
  <si>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</si>
  <si>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</si>
  <si>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</si>
  <si>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</si>
  <si>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</si>
  <si>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</si>
  <si>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</si>
  <si>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</si>
  <si>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</si>
  <si>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</si>
  <si>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</si>
  <si>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</si>
  <si>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</si>
  <si>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</si>
  <si>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</si>
  <si>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</si>
  <si>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</si>
  <si>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</si>
  <si>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</si>
  <si>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</si>
  <si>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</si>
  <si>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</si>
  <si>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</si>
  <si>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</si>
  <si>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</si>
  <si>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</si>
  <si>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</si>
  <si>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</si>
  <si>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</si>
  <si>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</si>
  <si>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</si>
  <si>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</si>
  <si>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</si>
  <si>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</si>
  <si>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</si>
  <si>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</si>
  <si>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</si>
  <si>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</si>
  <si>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</si>
  <si>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</si>
  <si>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</si>
  <si>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</si>
  <si>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</si>
  <si>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</si>
  <si>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</si>
  <si>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</si>
  <si>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</si>
  <si>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</si>
  <si>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</si>
  <si>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</si>
  <si>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</si>
  <si>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</si>
  <si>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</si>
  <si>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</si>
  <si>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</si>
  <si>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</si>
  <si>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</si>
  <si>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</si>
  <si>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</si>
  <si>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</si>
  <si>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</si>
  <si>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</si>
  <si>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</si>
  <si>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</si>
  <si>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</si>
  <si>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</si>
  <si>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</si>
  <si>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</si>
  <si>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</si>
  <si>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</si>
  <si>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</si>
  <si>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</si>
  <si>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</si>
  <si>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</si>
  <si>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</si>
  <si>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</si>
  <si>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</si>
  <si>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</si>
  <si>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</si>
  <si>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</si>
  <si>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</si>
  <si>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</si>
  <si>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</si>
  <si>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</si>
  <si>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</si>
  <si>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</si>
  <si>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</si>
  <si>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</si>
  <si>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</si>
  <si>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</si>
  <si>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</si>
  <si>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</si>
  <si>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</si>
  <si>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</si>
  <si>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</si>
  <si>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</si>
  <si>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</si>
  <si>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</si>
  <si>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</si>
  <si>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</si>
  <si>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</si>
  <si>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</si>
  <si>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</si>
  <si>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</si>
  <si>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</si>
  <si>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</si>
  <si>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</si>
  <si>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</si>
  <si>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</si>
  <si>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</si>
  <si>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</si>
  <si>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</si>
  <si>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</si>
  <si>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</si>
  <si>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</si>
  <si>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</si>
  <si>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</si>
  <si>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</si>
  <si>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</si>
  <si>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</si>
  <si>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</si>
  <si>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</si>
  <si>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</si>
  <si>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</si>
  <si>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</si>
  <si>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</si>
  <si>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</si>
  <si>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</si>
  <si>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</si>
  <si>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</si>
  <si>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</si>
  <si>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</si>
  <si>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</si>
  <si>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</si>
  <si>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</si>
  <si>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</si>
  <si>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</si>
  <si>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</si>
  <si>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</si>
  <si>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</si>
  <si>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</si>
  <si>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</si>
  <si>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</si>
  <si>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</si>
  <si>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</si>
  <si>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</si>
  <si>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</si>
  <si>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</si>
  <si>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</si>
  <si>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</si>
  <si>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</si>
  <si>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</si>
  <si>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</si>
  <si>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</si>
  <si>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</si>
  <si>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</si>
  <si>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</si>
  <si>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</si>
  <si>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</si>
  <si>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</si>
  <si>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</si>
  <si>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</si>
  <si>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</si>
  <si>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</si>
  <si>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</si>
  <si>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</si>
  <si>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</si>
  <si>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</si>
  <si>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</si>
  <si>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</si>
  <si>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</si>
  <si>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</si>
  <si>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</si>
  <si>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</si>
  <si>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</si>
  <si>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</si>
  <si>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</si>
  <si>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</si>
  <si>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</si>
  <si>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</si>
  <si>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</si>
  <si>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</si>
  <si>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</si>
  <si>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</si>
  <si>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</si>
  <si>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</si>
  <si>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</si>
  <si>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</si>
  <si>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</si>
  <si>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</si>
  <si>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</si>
  <si>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</si>
  <si>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</si>
  <si>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</si>
  <si>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</si>
  <si>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</si>
  <si>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</si>
  <si>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</si>
  <si>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</si>
  <si>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</si>
  <si>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</si>
  <si>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</si>
  <si>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</si>
  <si>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</si>
  <si>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</si>
  <si>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</si>
  <si>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</si>
  <si>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</si>
  <si>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</si>
  <si>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</si>
  <si>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</si>
  <si>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</si>
  <si>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</si>
  <si>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</si>
  <si>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</si>
  <si>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</si>
  <si>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</si>
  <si>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</si>
  <si>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</si>
  <si>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</si>
  <si>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</si>
  <si>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</si>
  <si>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</si>
  <si>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</si>
  <si>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</si>
  <si>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</si>
  <si>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</si>
  <si>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</si>
  <si>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</si>
  <si>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</si>
  <si>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</si>
  <si>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</si>
  <si>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</si>
  <si>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</si>
  <si>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</si>
  <si>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</si>
  <si>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</si>
  <si>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</si>
  <si>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</si>
  <si>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</si>
  <si>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</si>
  <si>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</si>
  <si>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</si>
  <si>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</si>
  <si>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</si>
  <si>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</si>
  <si>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</si>
  <si>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</si>
  <si>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</si>
  <si>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</si>
  <si>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</si>
  <si>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</si>
  <si>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</si>
  <si>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</si>
  <si>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</si>
  <si>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</si>
  <si>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</si>
  <si>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</si>
  <si>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</si>
  <si>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</si>
  <si>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</si>
  <si>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</si>
  <si>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</si>
  <si>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</si>
  <si>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</si>
  <si>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</si>
  <si>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</si>
  <si>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</si>
  <si>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</si>
  <si>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</si>
  <si>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</si>
  <si>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</si>
  <si>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</si>
  <si>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</si>
  <si>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</si>
  <si>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</si>
  <si>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</si>
  <si>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</si>
  <si>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</si>
  <si>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</si>
  <si>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</si>
  <si>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</si>
  <si>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</si>
  <si>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</si>
  <si>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</si>
  <si>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</si>
  <si>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</si>
  <si>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</si>
  <si>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</si>
  <si>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</si>
  <si>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</si>
  <si>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</si>
  <si>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</si>
  <si>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</si>
  <si>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</si>
  <si>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</si>
  <si>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</si>
  <si>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</si>
  <si>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</si>
  <si>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</si>
  <si>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</si>
  <si>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</si>
  <si>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</si>
  <si>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</si>
  <si>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</si>
  <si>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</si>
  <si>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</si>
  <si>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</si>
  <si>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</si>
  <si>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</si>
  <si>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</si>
  <si>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</si>
  <si>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</si>
  <si>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</si>
  <si>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</si>
  <si>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</si>
  <si>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</si>
  <si>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</si>
  <si>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</si>
  <si>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</si>
  <si>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</si>
  <si>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</si>
  <si>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</si>
  <si>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</si>
  <si>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</si>
  <si>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</si>
  <si>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</si>
  <si>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</si>
  <si>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</si>
  <si>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</si>
  <si>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</si>
  <si>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</si>
  <si>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</si>
  <si>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</si>
  <si>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</si>
  <si>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</si>
  <si>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</si>
  <si>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</si>
  <si>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</si>
  <si>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</si>
  <si>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</si>
  <si>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</si>
  <si>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</si>
  <si>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</si>
  <si>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</si>
  <si>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</si>
  <si>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</si>
  <si>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</si>
  <si>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</si>
  <si>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</si>
  <si>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</si>
  <si>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</si>
  <si>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</si>
  <si>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</si>
  <si>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</si>
  <si>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</si>
  <si>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</si>
  <si>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</si>
  <si>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</si>
  <si>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</si>
  <si>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</si>
  <si>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</si>
  <si>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</si>
  <si>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</si>
  <si>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</si>
  <si>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</si>
  <si>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</si>
  <si>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</si>
  <si>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</si>
  <si>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</si>
  <si>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</si>
  <si>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</si>
  <si>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</si>
  <si>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</si>
  <si>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</si>
  <si>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</si>
  <si>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</si>
  <si>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</si>
  <si>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</si>
  <si>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</si>
  <si>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</si>
  <si>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</si>
  <si>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</si>
  <si>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</si>
  <si>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</si>
  <si>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</si>
  <si>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</si>
  <si>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</si>
  <si>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</si>
  <si>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</si>
  <si>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</si>
  <si>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</si>
  <si>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</si>
  <si>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</si>
  <si>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</si>
  <si>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</si>
  <si>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</si>
  <si>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</si>
  <si>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</si>
  <si>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</si>
  <si>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</si>
  <si>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</si>
  <si>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</si>
  <si>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</si>
  <si>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</si>
  <si>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</si>
  <si>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</si>
  <si>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</si>
  <si>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</si>
  <si>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</si>
  <si>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</si>
  <si>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</si>
  <si>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</si>
  <si>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</si>
  <si>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</si>
  <si>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</si>
  <si>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</si>
  <si>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</si>
  <si>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</si>
  <si>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</si>
  <si>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</si>
  <si>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</si>
  <si>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</si>
  <si>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</si>
  <si>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</si>
  <si>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</si>
  <si>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</si>
  <si>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</si>
  <si>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</si>
  <si>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</si>
  <si>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</si>
  <si>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</si>
  <si>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</si>
  <si>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</si>
  <si>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</si>
  <si>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</si>
  <si>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</si>
  <si>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</si>
  <si>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</si>
  <si>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</si>
  <si>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</si>
  <si>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</si>
  <si>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</si>
  <si>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</si>
  <si>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</si>
  <si>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</si>
  <si>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</si>
  <si>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</si>
  <si>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</si>
  <si>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</si>
  <si>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</si>
  <si>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</si>
  <si>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</si>
  <si>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</si>
  <si>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</si>
  <si>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</si>
  <si>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</si>
  <si>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</si>
  <si>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</si>
  <si>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</si>
  <si>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</si>
  <si>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</si>
  <si>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</si>
  <si>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</si>
  <si>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</si>
  <si>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</si>
  <si>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</si>
  <si>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</si>
  <si>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</si>
  <si>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</si>
  <si>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</si>
  <si>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</si>
  <si>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</si>
  <si>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</si>
  <si>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</si>
  <si>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</si>
  <si>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</si>
  <si>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</si>
  <si>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</si>
  <si>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</si>
  <si>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</si>
  <si>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</si>
  <si>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</si>
  <si>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</si>
  <si>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</si>
  <si>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</si>
  <si>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</si>
  <si>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</si>
  <si>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</si>
  <si>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</si>
  <si>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</si>
  <si>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</si>
  <si>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</si>
  <si>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</si>
  <si>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</si>
  <si>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</si>
  <si>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</si>
  <si>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</si>
  <si>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</si>
  <si>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</si>
  <si>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</si>
  <si>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</si>
  <si>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</si>
  <si>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</si>
  <si>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</si>
  <si>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</si>
  <si>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</si>
  <si>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</si>
  <si>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</si>
  <si>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</si>
  <si>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</si>
  <si>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</si>
  <si>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</si>
  <si>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</si>
  <si>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</si>
  <si>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</si>
  <si>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</si>
  <si>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</si>
  <si>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</si>
  <si>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</si>
  <si>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</si>
  <si>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</si>
  <si>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</si>
  <si>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</si>
  <si>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</si>
  <si>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</si>
  <si>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</si>
  <si>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</si>
  <si>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</si>
  <si>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</si>
  <si>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</si>
  <si>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</si>
  <si>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</si>
  <si>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</si>
  <si>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</si>
  <si>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</si>
  <si>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</si>
  <si>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</si>
  <si>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</si>
  <si>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</si>
  <si>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</si>
  <si>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</si>
  <si>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</si>
  <si>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</si>
  <si>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</si>
  <si>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</si>
  <si>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</si>
  <si>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</si>
  <si>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</si>
  <si>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</si>
  <si>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</si>
  <si>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</si>
  <si>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</si>
  <si>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</si>
  <si>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</si>
  <si>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</si>
  <si>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</si>
  <si>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</si>
  <si>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</si>
  <si>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</si>
  <si>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</si>
  <si>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</si>
  <si>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</si>
  <si>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</si>
  <si>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</si>
  <si>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</si>
  <si>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</si>
  <si>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</si>
  <si>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</si>
  <si>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</si>
  <si>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</si>
  <si>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</si>
  <si>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</si>
  <si>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</si>
  <si>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</si>
  <si>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</si>
  <si>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</si>
  <si>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</si>
  <si>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</si>
  <si>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</si>
  <si>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</si>
  <si>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</si>
  <si>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</si>
  <si>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</si>
  <si>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</si>
  <si>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</si>
  <si>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</si>
  <si>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</si>
  <si>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</si>
  <si>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</si>
  <si>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</si>
  <si>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</si>
  <si>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</si>
  <si>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</si>
  <si>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</si>
  <si>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</si>
  <si>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</si>
  <si>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</si>
  <si>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</si>
  <si>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</si>
  <si>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</si>
  <si>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</si>
  <si>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</si>
  <si>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</si>
  <si>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</si>
  <si>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</si>
  <si>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</si>
  <si>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</si>
  <si>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</si>
  <si>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</si>
  <si>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</si>
  <si>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</si>
  <si>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</si>
  <si>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</si>
  <si>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</si>
  <si>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</si>
  <si>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</si>
  <si>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</si>
  <si>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</si>
  <si>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</si>
  <si>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</si>
  <si>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</si>
  <si>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</si>
  <si>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</si>
  <si>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</si>
  <si>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</si>
  <si>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</si>
  <si>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</si>
  <si>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</si>
  <si>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</si>
  <si>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</si>
  <si>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</si>
  <si>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</si>
  <si>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</si>
  <si>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</si>
  <si>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</si>
  <si>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</si>
  <si>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</si>
  <si>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</si>
  <si>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</si>
  <si>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</si>
  <si>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</si>
  <si>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</si>
  <si>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</si>
  <si>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</si>
  <si>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</si>
  <si>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</si>
  <si>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</si>
  <si>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</si>
  <si>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</si>
  <si>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</si>
  <si>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</si>
  <si>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</si>
  <si>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</si>
  <si>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</si>
  <si>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</si>
  <si>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</si>
  <si>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</si>
  <si>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</si>
  <si>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</si>
  <si>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</si>
  <si>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</si>
  <si>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</si>
  <si>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</si>
  <si>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</si>
  <si>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</si>
  <si>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</si>
  <si>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</si>
  <si>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</si>
  <si>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</si>
  <si>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</si>
  <si>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</si>
  <si>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</si>
  <si>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</si>
  <si>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</si>
  <si>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</si>
  <si>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</si>
  <si>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</si>
  <si>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</si>
  <si>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</si>
  <si>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</si>
  <si>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</si>
  <si>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</si>
  <si>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</si>
  <si>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</si>
  <si>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</si>
  <si>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</si>
  <si>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</si>
  <si>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</si>
  <si>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</si>
  <si>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</si>
  <si>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</si>
  <si>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</si>
  <si>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</si>
  <si>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</si>
  <si>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</si>
  <si>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</si>
  <si>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</si>
  <si>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</si>
  <si>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</si>
  <si>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</si>
  <si>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</si>
  <si>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</si>
  <si>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</si>
  <si>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</si>
  <si>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</si>
  <si>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</si>
  <si>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</si>
  <si>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</si>
  <si>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</si>
  <si>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</si>
  <si>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</si>
  <si>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</si>
  <si>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</si>
  <si>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</si>
  <si>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</si>
  <si>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</si>
  <si>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</si>
  <si>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</si>
  <si>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</si>
  <si>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</si>
  <si>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</si>
  <si>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</si>
  <si>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</si>
  <si>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</si>
  <si>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</si>
  <si>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</si>
  <si>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</si>
  <si>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</si>
  <si>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</si>
  <si>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</si>
  <si>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</si>
  <si>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</si>
  <si>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</si>
  <si>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</si>
  <si>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</si>
  <si>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</si>
  <si>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</si>
  <si>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</si>
  <si>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</si>
  <si>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</si>
  <si>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</si>
  <si>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</si>
  <si>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</si>
  <si>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</si>
  <si>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</si>
  <si>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</si>
  <si>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</si>
  <si>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</si>
  <si>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</si>
  <si>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</si>
  <si>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</si>
  <si>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</si>
  <si>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</si>
  <si>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</si>
  <si>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</si>
  <si>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</si>
  <si>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</si>
  <si>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</si>
  <si>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</si>
  <si>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</si>
  <si>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</si>
  <si>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</si>
  <si>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</si>
  <si>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</si>
  <si>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</si>
  <si>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</si>
  <si>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</si>
  <si>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</si>
  <si>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</si>
  <si>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</si>
  <si>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</si>
  <si>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</si>
  <si>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</si>
  <si>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</si>
  <si>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</si>
  <si>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</si>
  <si>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</si>
  <si>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</si>
  <si>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</si>
  <si>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</si>
  <si>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</si>
  <si>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</si>
  <si>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</si>
  <si>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</si>
  <si>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</si>
  <si>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</si>
  <si>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</si>
  <si>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</si>
  <si>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</si>
  <si>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</si>
  <si>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</si>
  <si>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</si>
  <si>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</si>
  <si>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</si>
  <si>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</si>
  <si>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</si>
  <si>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</si>
  <si>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</si>
  <si>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</si>
  <si>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</si>
  <si>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</si>
  <si>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</si>
  <si>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</si>
  <si>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</si>
  <si>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</si>
  <si>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</si>
  <si>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</si>
  <si>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</si>
  <si>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</si>
  <si>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</si>
  <si>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</si>
  <si>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</si>
  <si>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</si>
  <si>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</si>
  <si>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</si>
  <si>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</si>
  <si>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</si>
  <si>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</si>
  <si>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</si>
  <si>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</si>
  <si>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</si>
  <si>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</si>
  <si>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</si>
  <si>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</si>
  <si>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</si>
  <si>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</si>
  <si>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</si>
  <si>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</si>
  <si>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</si>
  <si>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</si>
  <si>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</si>
  <si>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</si>
  <si>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</si>
  <si>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</si>
  <si>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</si>
  <si>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</si>
  <si>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</si>
  <si>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</si>
  <si>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</si>
  <si>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</si>
  <si>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</si>
  <si>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</si>
  <si>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</si>
  <si>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</si>
  <si>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</si>
  <si>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</si>
  <si>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</si>
  <si>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</si>
  <si>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</si>
  <si>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</si>
  <si>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</si>
  <si>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</si>
  <si>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</si>
  <si>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</si>
  <si>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</si>
  <si>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</si>
  <si>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</si>
  <si>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</si>
  <si>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</si>
  <si>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</si>
  <si>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</si>
  <si>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</si>
  <si>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</si>
  <si>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</si>
  <si>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</si>
  <si>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</si>
  <si>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</si>
  <si>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</si>
  <si>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</si>
  <si>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</si>
  <si>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</si>
  <si>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</si>
  <si>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</si>
  <si>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</si>
  <si>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</si>
  <si>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</si>
  <si>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</si>
  <si>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</si>
  <si>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</si>
  <si>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</si>
  <si>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</si>
  <si>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</si>
  <si>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</si>
  <si>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</si>
  <si>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</si>
  <si>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</si>
  <si>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</si>
  <si>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</si>
  <si>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</si>
  <si>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</si>
  <si>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</si>
  <si>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</si>
  <si>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</si>
  <si>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</si>
  <si>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</si>
  <si>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</si>
  <si>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</si>
  <si>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</si>
  <si>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</si>
  <si>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</si>
  <si>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</si>
  <si>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</si>
  <si>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</si>
  <si>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</si>
  <si>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</si>
  <si>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</si>
  <si>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</si>
  <si>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</si>
  <si>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</si>
  <si>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</si>
  <si>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</si>
  <si>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</si>
  <si>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</si>
  <si>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</si>
  <si>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</si>
  <si>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</si>
  <si>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</si>
  <si>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</si>
  <si>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</si>
  <si>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</si>
  <si>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</si>
  <si>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</si>
  <si>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</si>
  <si>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</si>
  <si>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</si>
  <si>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</si>
  <si>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</si>
  <si>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</si>
  <si>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</si>
  <si>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</si>
  <si>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</si>
  <si>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</si>
  <si>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</si>
  <si>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</si>
  <si>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</si>
  <si>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</si>
  <si>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</si>
  <si>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</si>
  <si>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</si>
  <si>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</si>
  <si>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</si>
  <si>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</si>
  <si>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</si>
  <si>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</si>
  <si>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</si>
  <si>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</si>
  <si>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</si>
  <si>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</si>
  <si>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</si>
  <si>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</si>
  <si>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</si>
  <si>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</si>
  <si>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</si>
  <si>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</si>
  <si>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</si>
  <si>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</si>
  <si>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</si>
  <si>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</si>
  <si>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</si>
  <si>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</si>
  <si>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</si>
  <si>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</si>
  <si>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</si>
  <si>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</si>
  <si>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</si>
  <si>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</si>
  <si>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</si>
  <si>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</si>
  <si>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</si>
  <si>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</si>
  <si>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</si>
  <si>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</si>
  <si>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</si>
  <si>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</si>
  <si>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</si>
  <si>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</si>
  <si>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</si>
  <si>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</si>
  <si>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</si>
  <si>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</si>
  <si>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</si>
  <si>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</si>
  <si>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</si>
  <si>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</si>
  <si>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</si>
  <si>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</si>
  <si>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</si>
  <si>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</si>
  <si>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</si>
  <si>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</si>
  <si>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</si>
  <si>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</si>
  <si>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</si>
  <si>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</si>
  <si>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</si>
  <si>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</si>
  <si>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</si>
  <si>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</si>
  <si>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</si>
  <si>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</si>
  <si>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</si>
  <si>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</si>
  <si>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</si>
  <si>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</si>
  <si>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</si>
  <si>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</si>
  <si>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</si>
  <si>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</si>
  <si>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</si>
  <si>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</si>
  <si>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</si>
  <si>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</si>
  <si>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</si>
  <si>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</si>
  <si>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</si>
  <si>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</si>
  <si>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</si>
  <si>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</si>
  <si>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</si>
  <si>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</si>
  <si>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</si>
  <si>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</si>
  <si>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</si>
  <si>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</si>
  <si>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</si>
  <si>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</si>
  <si>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</si>
  <si>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</si>
  <si>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</si>
  <si>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</si>
  <si>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</si>
  <si>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</si>
  <si>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</si>
  <si>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</si>
  <si>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</si>
  <si>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</si>
  <si>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</si>
  <si>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</si>
  <si>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</si>
  <si>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</si>
  <si>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</si>
  <si>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</si>
  <si>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</si>
  <si>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</si>
  <si>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</si>
  <si>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</si>
  <si>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</si>
  <si>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</si>
  <si>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</si>
  <si>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</si>
  <si>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</si>
  <si>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</si>
  <si>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</si>
  <si>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</si>
  <si>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</si>
  <si>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</si>
  <si>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</si>
  <si>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</si>
  <si>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</si>
  <si>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</si>
  <si>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</si>
  <si>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</si>
  <si>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</si>
  <si>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</si>
  <si>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</si>
  <si>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</si>
  <si>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</si>
  <si>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</si>
  <si>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</si>
  <si>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</si>
  <si>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</si>
  <si>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</si>
  <si>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</si>
  <si>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</si>
  <si>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</si>
  <si>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</si>
  <si>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</si>
  <si>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</si>
  <si>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</si>
  <si>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</si>
  <si>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</si>
  <si>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</si>
  <si>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</si>
  <si>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</si>
  <si>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</si>
  <si>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</si>
  <si>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</si>
  <si>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</si>
  <si>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</si>
  <si>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</si>
  <si>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</si>
  <si>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</si>
  <si>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</si>
  <si>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</si>
  <si>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</si>
  <si>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</si>
  <si>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</si>
  <si>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</si>
  <si>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</si>
  <si>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</si>
  <si>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</si>
  <si>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</si>
  <si>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</si>
  <si>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</si>
  <si>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</si>
  <si>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</si>
  <si>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</si>
  <si>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</si>
  <si>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</si>
  <si>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</si>
  <si>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</si>
  <si>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</si>
  <si>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</si>
  <si>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</si>
  <si>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</si>
  <si>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</si>
  <si>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</si>
  <si>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</si>
  <si>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</si>
  <si>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</si>
  <si>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</si>
  <si>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</si>
  <si>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</si>
  <si>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</si>
  <si>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</si>
  <si>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</si>
  <si>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</si>
  <si>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</si>
  <si>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</si>
  <si>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</si>
  <si>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</si>
  <si>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</si>
  <si>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</si>
  <si>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</si>
  <si>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</si>
  <si>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</si>
  <si>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</si>
  <si>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</si>
  <si>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</si>
  <si>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</si>
  <si>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</si>
  <si>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</si>
  <si>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</si>
  <si>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</si>
  <si>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</si>
  <si>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</si>
  <si>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</si>
  <si>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</si>
  <si>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</si>
  <si>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</si>
  <si>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</si>
  <si>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</si>
  <si>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</si>
  <si>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</si>
  <si>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</si>
  <si>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</si>
  <si>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</si>
  <si>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</si>
  <si>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</si>
  <si>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</si>
  <si>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</si>
  <si>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</si>
  <si>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</si>
  <si>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</si>
  <si>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</si>
  <si>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</si>
  <si>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</si>
  <si>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</si>
  <si>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</si>
  <si>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</si>
  <si>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</si>
  <si>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</si>
  <si>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</si>
  <si>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</si>
  <si>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</si>
  <si>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</si>
  <si>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</si>
  <si>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</si>
  <si>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</si>
  <si>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</si>
  <si>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</si>
  <si>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</si>
  <si>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</si>
  <si>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</si>
  <si>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</si>
  <si>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</si>
  <si>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</si>
  <si>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</si>
  <si>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</si>
  <si>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</si>
  <si>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</si>
  <si>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</si>
  <si>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</si>
  <si>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</si>
  <si>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</si>
  <si>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</si>
  <si>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</si>
  <si>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</si>
  <si>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</si>
  <si>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</si>
  <si>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</si>
  <si>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</si>
  <si>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</si>
  <si>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</si>
  <si>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</si>
  <si>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</si>
  <si>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</si>
  <si>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</si>
  <si>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</si>
  <si>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</si>
  <si>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</si>
  <si>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</si>
  <si>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</si>
  <si>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</si>
  <si>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</si>
  <si>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</si>
  <si>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</si>
  <si>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</si>
  <si>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</si>
  <si>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</si>
  <si>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</si>
  <si>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</si>
  <si>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</si>
  <si>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</si>
  <si>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</si>
  <si>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</si>
  <si>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</si>
  <si>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</si>
  <si>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</si>
  <si>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</si>
  <si>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</si>
  <si>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</si>
  <si>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</si>
  <si>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</si>
  <si>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</si>
  <si>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</si>
  <si>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</si>
  <si>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</si>
  <si>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</si>
  <si>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</si>
  <si>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</si>
  <si>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</si>
  <si>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</si>
  <si>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</si>
  <si>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</si>
  <si>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</si>
  <si>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</si>
  <si>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</si>
  <si>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</si>
  <si>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</si>
  <si>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</si>
  <si>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</si>
  <si>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</si>
  <si>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</si>
  <si>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</si>
  <si>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</si>
  <si>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</si>
  <si>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</si>
  <si>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</si>
  <si>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</si>
  <si>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</si>
  <si>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</si>
  <si>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</si>
  <si>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</si>
  <si>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</si>
  <si>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</si>
  <si>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</si>
  <si>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</si>
  <si>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</si>
  <si>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</si>
  <si>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</si>
  <si>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</si>
  <si>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</si>
  <si>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</si>
  <si>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</si>
  <si>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</si>
  <si>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</si>
  <si>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</si>
  <si>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</si>
  <si>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</si>
  <si>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</si>
  <si>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</si>
  <si>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</si>
  <si>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</si>
  <si>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</si>
  <si>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</si>
  <si>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</si>
  <si>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</si>
  <si>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</si>
  <si>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</si>
  <si>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</si>
  <si>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</si>
  <si>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</si>
  <si>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</si>
  <si>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</si>
  <si>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</si>
  <si>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</si>
  <si>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</si>
  <si>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</si>
  <si>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</si>
  <si>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</si>
  <si>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</si>
  <si>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</si>
  <si>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</si>
  <si>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</si>
  <si>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</si>
  <si>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</si>
  <si>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</si>
  <si>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</si>
  <si>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</si>
  <si>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</si>
  <si>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</si>
  <si>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</si>
  <si>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</si>
  <si>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</si>
  <si>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</si>
  <si>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</si>
  <si>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</si>
  <si>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</si>
  <si>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</si>
  <si>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</si>
  <si>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</si>
  <si>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</si>
  <si>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</si>
  <si>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</si>
  <si>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</si>
  <si>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</si>
  <si>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</si>
  <si>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</si>
  <si>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</si>
  <si>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</si>
  <si>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</si>
  <si>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</si>
  <si>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</si>
  <si>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</si>
  <si>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</si>
  <si>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</si>
  <si>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</si>
  <si>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</si>
  <si>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</si>
  <si>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</si>
  <si>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</si>
  <si>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</si>
  <si>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</si>
  <si>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</si>
  <si>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</si>
  <si>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</si>
  <si>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</si>
  <si>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</si>
  <si>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</si>
  <si>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</si>
  <si>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</si>
  <si>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</si>
  <si>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</si>
  <si>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</si>
  <si>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</si>
  <si>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</si>
  <si>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</si>
  <si>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</si>
  <si>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</si>
  <si>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</si>
  <si>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</si>
  <si>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</si>
  <si>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</si>
  <si>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</si>
  <si>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</si>
  <si>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</si>
  <si>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</si>
  <si>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</si>
  <si>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</si>
  <si>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</si>
  <si>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</si>
  <si>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</si>
  <si>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</si>
  <si>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</si>
  <si>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</si>
  <si>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</si>
  <si>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</si>
  <si>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</si>
  <si>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</si>
  <si>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</si>
  <si>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</si>
  <si>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</si>
  <si>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</si>
  <si>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</si>
  <si>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</si>
  <si>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</si>
  <si>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</si>
  <si>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</si>
  <si>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</si>
  <si>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</si>
  <si>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</si>
  <si>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</si>
  <si>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</si>
  <si>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</si>
  <si>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</si>
  <si>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</si>
  <si>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</si>
  <si>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</si>
  <si>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</si>
  <si>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</si>
  <si>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</si>
  <si>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</si>
  <si>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</si>
  <si>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</si>
  <si>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</si>
  <si>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</si>
  <si>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</si>
  <si>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</si>
  <si>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</si>
  <si>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</si>
  <si>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</si>
  <si>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</si>
  <si>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</si>
  <si>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</si>
  <si>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</si>
  <si>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</si>
  <si>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</si>
  <si>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</si>
  <si>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</si>
  <si>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</si>
  <si>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</si>
  <si>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</si>
  <si>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</si>
  <si>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</si>
  <si>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</si>
  <si>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</si>
  <si>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</si>
  <si>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</si>
  <si>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</si>
  <si>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</si>
  <si>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</si>
  <si>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</si>
  <si>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</si>
  <si>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</si>
  <si>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</si>
  <si>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</si>
  <si>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</si>
  <si>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</si>
  <si>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</si>
  <si>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</si>
  <si>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</si>
  <si>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</si>
  <si>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</si>
  <si>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</si>
  <si>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</si>
  <si>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</si>
  <si>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</si>
  <si>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</si>
  <si>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</si>
  <si>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</si>
  <si>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</si>
  <si>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</si>
  <si>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</si>
  <si>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</si>
  <si>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</si>
  <si>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</si>
  <si>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</si>
  <si>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</si>
  <si>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</si>
  <si>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</si>
  <si>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</si>
  <si>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</si>
  <si>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</si>
  <si>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</si>
  <si>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</si>
  <si>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</si>
  <si>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</si>
  <si>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</si>
  <si>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</si>
  <si>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</si>
  <si>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</si>
  <si>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</si>
  <si>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</si>
  <si>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</si>
  <si>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</si>
  <si>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</si>
  <si>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</si>
  <si>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</si>
  <si>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</si>
  <si>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</si>
  <si>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</si>
  <si>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</si>
  <si>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</si>
  <si>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</si>
  <si>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</si>
  <si>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</si>
  <si>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</si>
  <si>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</si>
  <si>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</si>
  <si>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</si>
  <si>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</si>
  <si>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</si>
  <si>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</si>
  <si>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</si>
  <si>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</si>
  <si>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</si>
  <si>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</si>
  <si>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</si>
  <si>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</si>
  <si>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</si>
  <si>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</si>
  <si>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</si>
  <si>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</si>
  <si>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</si>
  <si>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</si>
  <si>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</si>
  <si>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</si>
  <si>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</si>
  <si>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</si>
  <si>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</si>
  <si>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</si>
  <si>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</si>
  <si>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</si>
  <si>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</si>
  <si>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</si>
  <si>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</si>
  <si>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</si>
  <si>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</si>
  <si>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</si>
  <si>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</si>
  <si>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</si>
  <si>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</si>
  <si>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</si>
  <si>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</si>
  <si>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</si>
  <si>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</si>
  <si>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</si>
  <si>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</si>
  <si>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</si>
  <si>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</si>
  <si>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</si>
  <si>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</si>
  <si>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</si>
  <si>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</si>
  <si>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</si>
  <si>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</si>
  <si>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</si>
  <si>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</si>
  <si>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</si>
  <si>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</si>
  <si>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</si>
  <si>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</si>
  <si>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</si>
  <si>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</si>
  <si>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</si>
  <si>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</si>
  <si>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</si>
  <si>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</si>
  <si>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</si>
  <si>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</si>
  <si>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</si>
  <si>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</si>
  <si>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</si>
  <si>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</si>
  <si>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</si>
  <si>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</si>
  <si>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</si>
  <si>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</si>
  <si>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</si>
  <si>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</si>
  <si>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</si>
  <si>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</si>
  <si>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</si>
  <si>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</si>
  <si>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</si>
  <si>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</si>
  <si>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</si>
  <si>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</si>
  <si>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</si>
  <si>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</si>
  <si>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</si>
  <si>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</si>
  <si>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</si>
  <si>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</si>
  <si>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</si>
  <si>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</si>
  <si>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</si>
  <si>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</si>
  <si>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</si>
  <si>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</si>
  <si>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</si>
  <si>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</si>
  <si>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</si>
  <si>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</si>
  <si>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</si>
  <si>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</si>
  <si>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</si>
  <si>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</si>
  <si>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</si>
  <si>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</si>
  <si>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</si>
  <si>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</si>
  <si>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</si>
  <si>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</si>
  <si>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</si>
  <si>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</si>
  <si>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</si>
  <si>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</si>
  <si>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</si>
  <si>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</si>
  <si>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</si>
  <si>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</si>
  <si>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</si>
  <si>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</si>
  <si>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</si>
  <si>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</si>
  <si>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</si>
  <si>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</si>
  <si>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</si>
  <si>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</si>
  <si>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</si>
  <si>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</si>
  <si>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</si>
  <si>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</si>
  <si>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</si>
  <si>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</si>
  <si>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</si>
  <si>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</si>
  <si>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</si>
  <si>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</si>
  <si>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</si>
  <si>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</si>
  <si>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</si>
  <si>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</si>
  <si>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</si>
  <si>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</si>
  <si>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</si>
  <si>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</si>
  <si>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</si>
  <si>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</si>
  <si>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</si>
  <si>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</si>
  <si>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</si>
  <si>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</si>
  <si>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</si>
  <si>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</si>
  <si>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</si>
  <si>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</si>
  <si>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</si>
  <si>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</si>
  <si>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</si>
  <si>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</si>
  <si>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</si>
  <si>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</si>
  <si>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</si>
  <si>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</si>
  <si>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</si>
  <si>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</si>
  <si>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</si>
  <si>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</si>
  <si>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</si>
  <si>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</si>
  <si>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</si>
  <si>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</si>
  <si>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</si>
  <si>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</si>
  <si>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</si>
  <si>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</si>
  <si>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</si>
  <si>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</si>
  <si>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</si>
  <si>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</si>
  <si>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</si>
  <si>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</si>
  <si>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</si>
  <si>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</si>
  <si>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</si>
  <si>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</si>
  <si>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</si>
  <si>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</si>
  <si>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</si>
  <si>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</si>
  <si>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</si>
  <si>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</si>
  <si>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</si>
  <si>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</si>
  <si>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</si>
  <si>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</si>
  <si>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</si>
  <si>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</si>
  <si>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</si>
  <si>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</si>
  <si>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</si>
  <si>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</si>
  <si>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</si>
  <si>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</si>
  <si>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</si>
  <si>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</si>
  <si>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</si>
  <si>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</si>
  <si>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</si>
  <si>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</si>
  <si>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</si>
  <si>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</si>
  <si>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</si>
  <si>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</si>
  <si>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</si>
  <si>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</si>
  <si>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</si>
  <si>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</si>
  <si>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</si>
  <si>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</si>
  <si>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</si>
  <si>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</si>
  <si>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</si>
  <si>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</si>
  <si>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</si>
  <si>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</si>
  <si>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</si>
  <si>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</si>
  <si>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</si>
  <si>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</si>
  <si>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</si>
  <si>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</si>
  <si>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</si>
  <si>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</si>
  <si>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</si>
  <si>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</si>
  <si>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</si>
  <si>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</si>
  <si>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</si>
  <si>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</si>
  <si>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</si>
  <si>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</si>
  <si>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</si>
  <si>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</si>
  <si>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</si>
  <si>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</si>
  <si>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</si>
  <si>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</si>
  <si>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</si>
  <si>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</si>
  <si>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</si>
  <si>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</si>
  <si>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</si>
  <si>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</si>
  <si>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</si>
  <si>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</si>
  <si>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</si>
  <si>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</si>
  <si>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</si>
  <si>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</si>
  <si>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</si>
  <si>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</si>
  <si>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</si>
  <si>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</si>
  <si>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</si>
  <si>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</si>
  <si>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</si>
  <si>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</si>
  <si>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</si>
  <si>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</si>
  <si>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</si>
  <si>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</si>
  <si>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</si>
  <si>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</si>
  <si>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</si>
  <si>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</si>
  <si>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</si>
  <si>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</si>
  <si>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</si>
  <si>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</si>
  <si>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</si>
  <si>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</si>
  <si>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</si>
  <si>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</si>
  <si>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</si>
  <si>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</si>
  <si>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</si>
  <si>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</si>
  <si>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</si>
  <si>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</si>
  <si>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</si>
  <si>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</si>
  <si>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</si>
  <si>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</si>
  <si>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</si>
  <si>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</si>
  <si>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</si>
  <si>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</si>
  <si>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</si>
  <si>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</si>
  <si>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</si>
  <si>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</si>
  <si>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</si>
  <si>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</si>
  <si>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</si>
  <si>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</si>
  <si>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</si>
  <si>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</si>
  <si>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</si>
  <si>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</si>
  <si>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</si>
  <si>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</si>
  <si>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</si>
  <si>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</si>
  <si>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</si>
  <si>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</si>
  <si>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</si>
  <si>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</si>
  <si>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</si>
  <si>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</si>
  <si>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</si>
  <si>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</si>
  <si>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</si>
  <si>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</si>
  <si>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</si>
  <si>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</si>
  <si>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</si>
  <si>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</si>
  <si>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</si>
  <si>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</si>
  <si>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</si>
  <si>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</si>
  <si>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</si>
  <si>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</si>
  <si>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</si>
  <si>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</si>
  <si>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</si>
  <si>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</si>
  <si>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</si>
  <si>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</si>
  <si>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</si>
  <si>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</si>
  <si>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</si>
  <si>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</si>
  <si>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</si>
  <si>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</si>
  <si>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</si>
  <si>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</si>
  <si>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</si>
  <si>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</si>
  <si>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</si>
  <si>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</si>
  <si>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</si>
  <si>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</si>
  <si>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</si>
  <si>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</si>
  <si>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</si>
  <si>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</si>
  <si>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</si>
  <si>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</si>
  <si>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</si>
  <si>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</si>
  <si>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</si>
  <si>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</si>
  <si>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</si>
  <si>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</si>
  <si>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</si>
  <si>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</si>
  <si>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</si>
  <si>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</si>
  <si>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</si>
  <si>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</si>
  <si>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</si>
  <si>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</si>
  <si>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</si>
  <si>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</si>
  <si>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</si>
  <si>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</si>
  <si>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</si>
  <si>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</si>
  <si>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</si>
  <si>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</si>
  <si>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</si>
  <si>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</si>
  <si>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</si>
  <si>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</si>
  <si>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</si>
  <si>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</si>
  <si>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</si>
  <si>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</si>
  <si>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</si>
  <si>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</si>
  <si>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</si>
  <si>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</si>
  <si>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</si>
  <si>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</si>
  <si>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</si>
  <si>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</si>
  <si>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</si>
  <si>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</si>
  <si>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</si>
  <si>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</si>
  <si>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</si>
  <si>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</si>
  <si>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</si>
  <si>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</si>
  <si>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</si>
  <si>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</si>
  <si>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</si>
  <si>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</si>
  <si>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</si>
  <si>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</si>
  <si>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</si>
  <si>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</si>
  <si>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</si>
  <si>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</si>
  <si>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</si>
  <si>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</si>
  <si>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</si>
  <si>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</si>
  <si>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</si>
  <si>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</si>
  <si>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</si>
  <si>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</si>
  <si>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</si>
  <si>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</si>
  <si>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</si>
  <si>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</si>
  <si>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</si>
  <si>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</si>
  <si>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</si>
  <si>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</si>
  <si>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</si>
  <si>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</si>
  <si>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</si>
  <si>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</si>
  <si>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</si>
  <si>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</si>
  <si>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</si>
  <si>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</si>
  <si>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</si>
  <si>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</si>
  <si>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</si>
  <si>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</si>
  <si>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</si>
  <si>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</si>
  <si>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</si>
  <si>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</si>
  <si>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</si>
  <si>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</si>
  <si>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</si>
  <si>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</si>
  <si>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</si>
  <si>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</si>
  <si>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</si>
  <si>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</si>
  <si>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</si>
  <si>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</si>
  <si>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</si>
  <si>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</si>
  <si>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</si>
  <si>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</si>
  <si>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</si>
  <si>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</si>
  <si>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</si>
  <si>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</si>
  <si>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</si>
  <si>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</si>
  <si>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</si>
  <si>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</si>
  <si>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</si>
  <si>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</si>
  <si>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</si>
  <si>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</si>
  <si>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</si>
  <si>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</si>
  <si>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</si>
  <si>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</si>
  <si>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</si>
  <si>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</si>
  <si>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</si>
  <si>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</si>
  <si>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</si>
  <si>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</si>
  <si>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</si>
  <si>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</si>
  <si>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</si>
  <si>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</si>
  <si>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</si>
  <si>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</si>
  <si>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</si>
  <si>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</si>
  <si>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</si>
  <si>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</si>
  <si>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</si>
  <si>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</si>
  <si>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</si>
  <si>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</si>
  <si>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</si>
  <si>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</si>
  <si>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</si>
  <si>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</si>
  <si>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</si>
  <si>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</si>
  <si>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</si>
  <si>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</si>
  <si>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</si>
  <si>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</si>
  <si>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</si>
  <si>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</si>
  <si>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</si>
  <si>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</si>
  <si>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</si>
  <si>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</si>
  <si>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</si>
  <si>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</si>
  <si>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</si>
  <si>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</si>
  <si>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</si>
  <si>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</si>
  <si>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</si>
  <si>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</si>
  <si>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</si>
  <si>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</si>
  <si>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</si>
  <si>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</si>
  <si>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</si>
  <si>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</si>
  <si>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</si>
  <si>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</si>
  <si>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</si>
  <si>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</si>
  <si>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</si>
  <si>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</si>
  <si>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</si>
  <si>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</si>
  <si>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</si>
  <si>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</si>
  <si>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</si>
  <si>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</si>
  <si>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</si>
  <si>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</si>
  <si>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</si>
  <si>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</si>
  <si>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</si>
  <si>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</si>
  <si>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</si>
  <si>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</si>
  <si>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</si>
  <si>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</si>
  <si>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</si>
  <si>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</si>
  <si>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</si>
  <si>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</si>
  <si>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</si>
  <si>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</si>
  <si>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</si>
  <si>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</si>
  <si>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</si>
  <si>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</si>
  <si>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</si>
  <si>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</si>
  <si>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</si>
  <si>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</si>
  <si>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</si>
  <si>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</si>
  <si>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</si>
  <si>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</si>
  <si>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</si>
  <si>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</si>
  <si>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</si>
  <si>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</si>
  <si>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</si>
  <si>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</si>
  <si>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</si>
  <si>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</si>
  <si>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</si>
  <si>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</si>
  <si>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</si>
  <si>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</si>
  <si>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</si>
  <si>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</si>
  <si>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</si>
  <si>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</si>
  <si>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</si>
  <si>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</si>
  <si>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</si>
  <si>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</si>
  <si>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</si>
  <si>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</si>
  <si>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</si>
  <si>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</si>
  <si>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</si>
  <si>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</si>
  <si>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</si>
  <si>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</si>
  <si>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</si>
  <si>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</si>
  <si>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</si>
  <si>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</si>
  <si>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</si>
  <si>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</si>
  <si>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</si>
  <si>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</si>
  <si>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</si>
  <si>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</si>
  <si>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</si>
  <si>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</si>
  <si>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</si>
  <si>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</si>
  <si>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</si>
  <si>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</si>
  <si>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</si>
  <si>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</si>
  <si>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</si>
  <si>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</si>
  <si>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</si>
  <si>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</si>
  <si>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</si>
  <si>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</si>
  <si>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</si>
  <si>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</si>
  <si>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</si>
  <si>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</si>
  <si>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</si>
  <si>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</si>
  <si>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</si>
  <si>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</si>
  <si>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</si>
  <si>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</si>
  <si>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</si>
  <si>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</si>
  <si>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</si>
  <si>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</si>
  <si>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</si>
  <si>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</si>
  <si>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</si>
  <si>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</si>
  <si>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</si>
  <si>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</si>
  <si>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</si>
  <si>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</si>
  <si>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</si>
  <si>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</si>
  <si>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</si>
  <si>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</si>
  <si>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</si>
  <si>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</si>
  <si>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</si>
  <si>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</si>
  <si>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</si>
  <si>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</si>
  <si>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</si>
  <si>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</si>
  <si>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</si>
  <si>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</si>
  <si>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</si>
  <si>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</si>
  <si>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</si>
  <si>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</si>
  <si>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</si>
  <si>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</si>
  <si>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</si>
  <si>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</si>
  <si>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</si>
  <si>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</si>
  <si>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</si>
  <si>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</si>
  <si>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</si>
  <si>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</si>
  <si>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</si>
  <si>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</si>
  <si>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</si>
  <si>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</si>
  <si>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</si>
  <si>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</si>
  <si>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</si>
  <si>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</si>
  <si>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</si>
  <si>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</si>
  <si>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</si>
  <si>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</si>
  <si>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</si>
  <si>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</si>
  <si>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</si>
  <si>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</si>
  <si>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</si>
  <si>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</si>
  <si>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</si>
  <si>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</si>
  <si>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</si>
  <si>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</si>
  <si>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</si>
  <si>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</si>
  <si>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</si>
  <si>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</si>
  <si>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</si>
  <si>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</si>
  <si>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</si>
  <si>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</si>
  <si>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</si>
  <si>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</si>
  <si>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</si>
  <si>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</si>
  <si>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</si>
  <si>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</si>
  <si>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</si>
  <si>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</si>
  <si>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</si>
  <si>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</si>
  <si>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</si>
  <si>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</si>
  <si>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</si>
  <si>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</si>
  <si>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</si>
  <si>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</si>
  <si>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</si>
  <si>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</si>
  <si>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</si>
  <si>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</si>
  <si>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</si>
  <si>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</si>
  <si>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</si>
  <si>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</si>
  <si>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</si>
  <si>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</si>
  <si>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</si>
  <si>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</si>
  <si>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</si>
  <si>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</si>
  <si>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</si>
  <si>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</si>
  <si>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</si>
  <si>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</si>
  <si>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</si>
  <si>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</si>
  <si>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</si>
  <si>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</si>
  <si>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</si>
  <si>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</si>
  <si>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</si>
  <si>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</si>
  <si>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</si>
  <si>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</si>
  <si>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</si>
  <si>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</si>
  <si>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</si>
  <si>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</si>
  <si>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</si>
  <si>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</si>
  <si>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</si>
  <si>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</si>
  <si>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</si>
  <si>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</si>
  <si>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</si>
  <si>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</si>
  <si>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</si>
  <si>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</si>
  <si>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</si>
  <si>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</si>
  <si>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</si>
  <si>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</si>
  <si>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</si>
  <si>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</si>
  <si>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</si>
  <si>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</si>
  <si>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</si>
  <si>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</si>
  <si>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</si>
  <si>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</si>
  <si>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</si>
  <si>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</si>
  <si>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</si>
  <si>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</si>
  <si>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</si>
  <si>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</si>
  <si>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</si>
  <si>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</si>
  <si>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</si>
  <si>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</si>
  <si>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</si>
  <si>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</si>
  <si>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</si>
  <si>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</si>
  <si>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</si>
  <si>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</si>
  <si>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</si>
  <si>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</si>
  <si>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</si>
  <si>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</si>
  <si>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</si>
  <si>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</si>
  <si>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</si>
  <si>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</si>
  <si>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</si>
  <si>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</si>
  <si>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</si>
  <si>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</si>
  <si>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</si>
  <si>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</si>
  <si>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</si>
  <si>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</si>
  <si>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</si>
  <si>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</si>
  <si>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</si>
  <si>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</si>
  <si>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</si>
  <si>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</si>
  <si>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</si>
  <si>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</si>
  <si>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</si>
  <si>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</si>
  <si>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</si>
  <si>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</si>
  <si>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</si>
  <si>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</si>
  <si>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</si>
  <si>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</si>
  <si>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</si>
  <si>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</si>
  <si>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</si>
  <si>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</si>
  <si>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</si>
  <si>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</si>
  <si>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</si>
  <si>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</si>
  <si>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</si>
  <si>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</si>
  <si>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</si>
  <si>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</si>
  <si>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</si>
  <si>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</si>
  <si>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</si>
  <si>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</si>
  <si>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</si>
  <si>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</si>
  <si>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</si>
  <si>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</si>
  <si>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</si>
  <si>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</si>
  <si>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</si>
  <si>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</si>
  <si>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</si>
  <si>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</si>
  <si>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</si>
  <si>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</si>
  <si>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</si>
  <si>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</si>
  <si>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</si>
  <si>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</si>
  <si>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</si>
  <si>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</si>
  <si>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</si>
  <si>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</si>
  <si>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</si>
  <si>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</si>
  <si>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</si>
  <si>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</si>
  <si>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</si>
  <si>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</si>
  <si>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</si>
  <si>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</si>
  <si>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</si>
  <si>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</si>
  <si>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</si>
  <si>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</si>
  <si>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</si>
  <si>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</si>
  <si>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</si>
  <si>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</si>
  <si>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</si>
  <si>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</si>
  <si>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</si>
  <si>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</si>
  <si>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</si>
  <si>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</si>
  <si>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</si>
  <si>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</si>
  <si>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</si>
  <si>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</si>
  <si>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</si>
  <si>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</si>
  <si>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</si>
  <si>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</si>
  <si>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</si>
  <si>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</si>
  <si>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</si>
  <si>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</si>
  <si>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</si>
  <si>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</si>
  <si>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</si>
  <si>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</si>
  <si>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</si>
  <si>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</si>
  <si>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</si>
  <si>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</si>
  <si>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</si>
  <si>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</si>
  <si>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</si>
  <si>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</si>
  <si>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</si>
  <si>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</si>
  <si>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</si>
  <si>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</si>
  <si>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</si>
  <si>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</si>
  <si>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</si>
  <si>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</si>
  <si>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</si>
  <si>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</si>
  <si>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</si>
  <si>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</si>
  <si>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</si>
  <si>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</si>
  <si>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</si>
  <si>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</si>
  <si>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</si>
  <si>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</si>
  <si>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</si>
  <si>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</si>
  <si>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</si>
  <si>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</si>
  <si>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</si>
  <si>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</si>
  <si>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</si>
  <si>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</si>
  <si>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</si>
  <si>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</si>
  <si>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</si>
  <si>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</si>
  <si>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</si>
  <si>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</si>
  <si>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</si>
  <si>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</si>
  <si>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</si>
  <si>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</si>
  <si>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</si>
  <si>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</si>
  <si>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</si>
  <si>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</si>
  <si>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</si>
  <si>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</si>
  <si>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</si>
  <si>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</si>
  <si>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</si>
  <si>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</si>
  <si>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</si>
  <si>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</si>
  <si>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</si>
  <si>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</si>
  <si>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</si>
  <si>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</si>
  <si>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</si>
  <si>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</si>
  <si>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</si>
  <si>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</si>
  <si>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</si>
  <si>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</si>
  <si>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</si>
  <si>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</si>
  <si>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</si>
  <si>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</si>
  <si>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</si>
  <si>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</si>
  <si>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</si>
  <si>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</si>
  <si>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</si>
  <si>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</si>
  <si>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</si>
  <si>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</si>
  <si>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</si>
  <si>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</si>
  <si>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</si>
  <si>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</si>
  <si>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</si>
  <si>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</si>
  <si>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</si>
  <si>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</si>
  <si>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</si>
  <si>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</si>
  <si>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</si>
  <si>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</si>
  <si>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</si>
  <si>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</si>
  <si>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</si>
  <si>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</si>
  <si>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</si>
  <si>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</si>
  <si>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</si>
  <si>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</si>
  <si>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</si>
  <si>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</si>
  <si>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</si>
  <si>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</si>
  <si>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</si>
  <si>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</si>
  <si>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</si>
  <si>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</si>
  <si>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</si>
  <si>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</si>
  <si>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</si>
  <si>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</si>
  <si>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</si>
  <si>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</si>
  <si>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</si>
  <si>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</si>
  <si>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</si>
  <si>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</si>
  <si>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</si>
  <si>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</si>
  <si>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</si>
  <si>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</si>
  <si>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</si>
  <si>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</si>
  <si>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</si>
  <si>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</si>
  <si>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</si>
  <si>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</si>
  <si>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</si>
  <si>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</si>
  <si>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</si>
  <si>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</si>
  <si>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</si>
  <si>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</si>
  <si>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</si>
  <si>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</si>
  <si>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</si>
  <si>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</si>
  <si>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</si>
  <si>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</si>
  <si>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</si>
  <si>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</si>
  <si>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</si>
  <si>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</si>
  <si>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</si>
  <si>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</si>
  <si>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</si>
  <si>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</si>
  <si>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</si>
  <si>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</si>
  <si>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</si>
  <si>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</si>
  <si>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</si>
  <si>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</si>
  <si>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</si>
  <si>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</si>
  <si>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</si>
  <si>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</si>
  <si>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</si>
  <si>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</si>
  <si>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</si>
  <si>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</si>
  <si>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</si>
  <si>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</si>
  <si>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</si>
  <si>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</si>
  <si>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</si>
  <si>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</si>
  <si>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</si>
  <si>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</si>
  <si>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</si>
  <si>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</si>
  <si>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</si>
  <si>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</si>
  <si>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</si>
  <si>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</si>
  <si>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</si>
  <si>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</si>
  <si>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</si>
  <si>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</si>
  <si>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</si>
  <si>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</si>
  <si>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</si>
  <si>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</si>
  <si>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</si>
  <si>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</si>
  <si>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</si>
  <si>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</si>
  <si>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</si>
  <si>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</si>
  <si>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</si>
  <si>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</si>
  <si>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</si>
  <si>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</si>
  <si>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</si>
  <si>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</si>
  <si>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</si>
  <si>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</si>
  <si>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</si>
  <si>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</si>
  <si>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</si>
  <si>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</si>
  <si>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</si>
  <si>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</si>
  <si>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</si>
  <si>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</si>
  <si>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</si>
  <si>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</si>
  <si>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</si>
  <si>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</si>
  <si>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</si>
  <si>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</si>
  <si>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</si>
  <si>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</si>
  <si>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</si>
  <si>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</si>
  <si>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</si>
  <si>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</si>
  <si>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</si>
  <si>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</si>
  <si>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</si>
  <si>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</si>
  <si>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</si>
  <si>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</si>
  <si>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</si>
  <si>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</si>
  <si>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</si>
  <si>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</si>
  <si>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</si>
  <si>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</si>
  <si>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</si>
  <si>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</si>
  <si>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</si>
  <si>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</si>
  <si>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</si>
  <si>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</si>
  <si>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</si>
  <si>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</si>
  <si>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</si>
  <si>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</si>
  <si>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</si>
  <si>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</si>
  <si>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</si>
  <si>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</si>
  <si>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</si>
  <si>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</si>
  <si>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</si>
  <si>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</si>
  <si>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</si>
  <si>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</si>
  <si>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</si>
  <si>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</si>
  <si>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</si>
  <si>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</si>
  <si>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</si>
  <si>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</si>
  <si>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</si>
  <si>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</si>
  <si>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</si>
  <si>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</si>
  <si>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</si>
  <si>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</si>
  <si>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</si>
  <si>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</si>
  <si>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</si>
  <si>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</si>
  <si>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</si>
  <si>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</si>
  <si>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</si>
  <si>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</si>
  <si>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</si>
  <si>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</si>
  <si>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</si>
  <si>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</si>
  <si>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</si>
  <si>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</si>
  <si>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</si>
  <si>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</si>
  <si>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</si>
  <si>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</si>
  <si>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</si>
  <si>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</si>
  <si>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</si>
  <si>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</si>
  <si>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</si>
  <si>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</si>
  <si>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</si>
  <si>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</si>
  <si>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</si>
  <si>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</si>
  <si>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</si>
  <si>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</si>
  <si>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</si>
  <si>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</si>
  <si>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</si>
  <si>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</si>
  <si>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</si>
  <si>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</si>
  <si>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</si>
  <si>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</si>
  <si>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</si>
  <si>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</si>
  <si>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</si>
  <si>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</si>
  <si>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</si>
  <si>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</si>
  <si>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</si>
  <si>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</si>
  <si>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</si>
  <si>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</si>
  <si>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</si>
  <si>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</si>
  <si>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</si>
  <si>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</si>
  <si>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</si>
  <si>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</si>
  <si>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</si>
  <si>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</si>
  <si>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</si>
  <si>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</si>
  <si>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</si>
  <si>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</si>
  <si>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</si>
  <si>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</si>
  <si>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</si>
  <si>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</si>
  <si>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</si>
  <si>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</si>
  <si>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</si>
  <si>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</si>
  <si>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</si>
  <si>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</si>
  <si>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</si>
  <si>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</si>
  <si>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</si>
  <si>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</si>
  <si>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</si>
  <si>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</si>
  <si>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</si>
  <si>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</si>
  <si>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</si>
  <si>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</si>
  <si>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</si>
  <si>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</si>
  <si>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</si>
  <si>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</si>
  <si>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</si>
  <si>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</si>
  <si>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</si>
  <si>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</si>
  <si>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</si>
  <si>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</si>
  <si>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</si>
  <si>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</si>
  <si>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</si>
  <si>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</si>
  <si>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</si>
  <si>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</si>
  <si>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</si>
  <si>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</si>
  <si>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</si>
  <si>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</si>
  <si>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</si>
  <si>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</si>
  <si>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</si>
  <si>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</si>
  <si>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</si>
  <si>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</si>
  <si>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</si>
  <si>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</si>
  <si>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</si>
  <si>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</si>
  <si>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</si>
  <si>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</si>
  <si>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</si>
  <si>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</si>
  <si>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</si>
  <si>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</si>
  <si>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</si>
  <si>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</si>
  <si>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</si>
  <si>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</si>
  <si>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</si>
  <si>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</si>
  <si>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</si>
  <si>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</si>
  <si>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</si>
  <si>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</si>
  <si>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</si>
  <si>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</si>
  <si>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</si>
  <si>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</si>
  <si>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</si>
  <si>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</si>
  <si>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</si>
  <si>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</si>
  <si>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</si>
  <si>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</si>
  <si>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</si>
  <si>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</si>
  <si>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</si>
  <si>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</si>
  <si>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</si>
  <si>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</si>
  <si>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</si>
  <si>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</si>
  <si>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</si>
  <si>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</si>
  <si>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</si>
  <si>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</si>
  <si>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</si>
  <si>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</si>
  <si>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</si>
  <si>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</si>
  <si>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</si>
  <si>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</si>
  <si>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</si>
  <si>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</si>
  <si>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</si>
  <si>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</si>
  <si>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</si>
  <si>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</si>
  <si>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</si>
  <si>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</si>
  <si>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</si>
  <si>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</si>
  <si>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</si>
  <si>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</si>
  <si>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</si>
  <si>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</si>
  <si>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</si>
  <si>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</si>
  <si>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</si>
  <si>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</si>
  <si>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</si>
  <si>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</si>
  <si>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</si>
  <si>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</si>
  <si>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</si>
  <si>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</si>
  <si>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</si>
  <si>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</si>
  <si>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</si>
  <si>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</si>
  <si>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</si>
  <si>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</si>
  <si>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</si>
  <si>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</si>
  <si>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</si>
  <si>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</si>
  <si>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</si>
  <si>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</si>
  <si>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</si>
  <si>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</si>
  <si>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</si>
  <si>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</si>
  <si>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</si>
  <si>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</si>
  <si>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</si>
  <si>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</si>
  <si>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</si>
  <si>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</si>
  <si>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</si>
  <si>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</si>
  <si>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</si>
  <si>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</si>
  <si>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</si>
  <si>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</si>
  <si>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</si>
  <si>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</si>
  <si>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</si>
  <si>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</si>
  <si>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</si>
  <si>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</si>
  <si>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</si>
  <si>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</si>
  <si>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</si>
  <si>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</si>
  <si>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</si>
  <si>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</si>
  <si>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</si>
  <si>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</si>
  <si>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</si>
  <si>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</si>
  <si>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</si>
  <si>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</si>
  <si>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</si>
  <si>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</si>
  <si>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</si>
  <si>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</si>
  <si>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</si>
  <si>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</si>
  <si>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</si>
  <si>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</si>
  <si>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</si>
  <si>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</si>
  <si>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</si>
  <si>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</si>
  <si>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</si>
  <si>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</si>
  <si>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</si>
  <si>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</si>
  <si>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</si>
  <si>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</si>
  <si>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</si>
  <si>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</si>
  <si>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</si>
  <si>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</si>
  <si>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</si>
  <si>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</si>
  <si>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</si>
  <si>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</si>
  <si>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</si>
  <si>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</si>
  <si>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</si>
  <si>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</si>
  <si>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</si>
  <si>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</si>
  <si>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</si>
  <si>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</si>
  <si>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</si>
  <si>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</si>
  <si>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</si>
  <si>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</si>
  <si>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</si>
  <si>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</si>
  <si>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</si>
  <si>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</si>
  <si>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</si>
  <si>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</si>
  <si>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</si>
  <si>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</si>
  <si>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</si>
  <si>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</si>
  <si>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</si>
  <si>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</si>
  <si>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</si>
  <si>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</si>
  <si>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</si>
  <si>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</si>
  <si>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</si>
  <si>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</si>
  <si>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</si>
  <si>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</si>
  <si>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</si>
  <si>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</si>
  <si>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</si>
  <si>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</si>
  <si>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</si>
  <si>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</si>
  <si>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</si>
  <si>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</si>
  <si>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</si>
  <si>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</si>
  <si>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</si>
  <si>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</si>
  <si>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</si>
  <si>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</si>
  <si>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</si>
  <si>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</si>
  <si>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</si>
  <si>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</si>
  <si>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</si>
  <si>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</si>
  <si>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</si>
  <si>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</si>
  <si>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</si>
  <si>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</si>
  <si>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</si>
  <si>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</si>
  <si>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</si>
  <si>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</si>
  <si>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</si>
  <si>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</si>
  <si>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</si>
  <si>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</si>
  <si>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</si>
  <si>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</si>
  <si>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</si>
  <si>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</si>
  <si>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</si>
  <si>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</si>
  <si>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</si>
  <si>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</si>
  <si>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</si>
  <si>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</si>
  <si>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</si>
  <si>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</si>
  <si>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</si>
  <si>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</si>
  <si>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</si>
  <si>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</si>
  <si>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</si>
  <si>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</si>
  <si>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</si>
  <si>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</si>
  <si>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</si>
  <si>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</si>
  <si>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</si>
  <si>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</si>
  <si>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</si>
  <si>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</si>
  <si>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</si>
  <si>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</si>
  <si>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</si>
  <si>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</si>
  <si>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</si>
  <si>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</si>
  <si>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</si>
  <si>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</si>
  <si>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</si>
  <si>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</si>
  <si>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</si>
  <si>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</si>
  <si>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</si>
  <si>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</si>
  <si>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</si>
  <si>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</si>
  <si>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</si>
  <si>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</si>
  <si>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</si>
  <si>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</si>
  <si>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</si>
  <si>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</si>
  <si>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</si>
  <si>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</si>
  <si>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</si>
  <si>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</si>
  <si>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</si>
  <si>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</si>
  <si>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</si>
  <si>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</si>
  <si>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</si>
  <si>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</si>
  <si>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</si>
  <si>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</si>
  <si>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</si>
  <si>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</si>
  <si>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</si>
  <si>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</si>
  <si>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</si>
  <si>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</si>
  <si>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</si>
  <si>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</si>
  <si>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</si>
  <si>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</si>
  <si>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</si>
  <si>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</si>
  <si>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</si>
  <si>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</si>
  <si>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</si>
  <si>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</si>
  <si>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</si>
  <si>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</si>
  <si>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</si>
  <si>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</si>
  <si>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</si>
  <si>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</si>
  <si>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</si>
  <si>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</si>
  <si>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</si>
  <si>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</si>
  <si>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</si>
  <si>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</si>
  <si>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</si>
  <si>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</si>
  <si>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</si>
  <si>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</si>
  <si>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</si>
  <si>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</si>
  <si>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</si>
  <si>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</si>
  <si>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</si>
  <si>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</si>
  <si>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</si>
  <si>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</si>
  <si>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</si>
  <si>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</si>
  <si>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</si>
  <si>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</si>
  <si>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</si>
  <si>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</si>
  <si>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</si>
  <si>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</si>
  <si>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</si>
  <si>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</si>
  <si>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</si>
  <si>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</si>
  <si>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</si>
  <si>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</si>
  <si>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</si>
  <si>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</si>
  <si>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</si>
  <si>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</si>
  <si>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</si>
  <si>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</si>
  <si>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</si>
  <si>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</si>
  <si>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</si>
  <si>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</si>
  <si>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</si>
  <si>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</si>
  <si>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</si>
  <si>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</si>
  <si>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</si>
  <si>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</si>
  <si>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</si>
  <si>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</si>
  <si>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</si>
  <si>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</si>
  <si>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</si>
  <si>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</si>
  <si>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</si>
  <si>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</si>
  <si>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</si>
  <si>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</si>
  <si>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</si>
  <si>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</si>
  <si>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</si>
  <si>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</si>
  <si>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</si>
  <si>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</si>
  <si>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</si>
  <si>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</si>
  <si>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</si>
  <si>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</si>
  <si>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</si>
  <si>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</si>
  <si>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</si>
  <si>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</si>
  <si>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</si>
  <si>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</si>
  <si>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</si>
  <si>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</si>
  <si>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</si>
  <si>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</si>
  <si>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</si>
  <si>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</si>
  <si>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</si>
  <si>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</si>
  <si>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</si>
  <si>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</si>
  <si>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</si>
  <si>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</si>
  <si>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</si>
  <si>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</si>
  <si>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</si>
  <si>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</si>
  <si>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</si>
  <si>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</si>
  <si>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</si>
  <si>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</si>
  <si>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</si>
  <si>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</si>
  <si>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</si>
  <si>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</si>
  <si>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</si>
  <si>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</si>
  <si>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</si>
  <si>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</si>
  <si>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</si>
  <si>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</si>
  <si>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</si>
  <si>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</si>
  <si>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</si>
  <si>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</si>
  <si>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</si>
  <si>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</si>
  <si>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</si>
  <si>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</si>
  <si>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</si>
  <si>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</si>
  <si>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</si>
  <si>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</si>
  <si>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</si>
  <si>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</si>
  <si>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</si>
  <si>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</si>
  <si>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</si>
  <si>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</si>
  <si>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</si>
  <si>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</si>
  <si>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</si>
  <si>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</si>
  <si>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</si>
  <si>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</si>
  <si>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</si>
  <si>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</si>
  <si>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</si>
  <si>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</si>
  <si>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</si>
  <si>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</si>
  <si>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</si>
  <si>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</si>
  <si>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</si>
  <si>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</si>
  <si>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</si>
  <si>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</si>
  <si>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</si>
  <si>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</si>
  <si>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</si>
  <si>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</si>
  <si>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</si>
  <si>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</si>
  <si>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</si>
  <si>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</si>
  <si>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</si>
  <si>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</si>
  <si>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</si>
  <si>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</si>
  <si>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</si>
  <si>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</si>
  <si>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</si>
  <si>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</si>
  <si>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</si>
  <si>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</si>
  <si>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</si>
  <si>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</si>
  <si>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</si>
  <si>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</si>
  <si>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</si>
  <si>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</si>
  <si>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</si>
  <si>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</si>
  <si>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</si>
  <si>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</si>
  <si>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</si>
  <si>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</si>
  <si>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</si>
  <si>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</si>
  <si>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</si>
  <si>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</si>
  <si>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</si>
  <si>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</si>
  <si>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</si>
  <si>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</si>
  <si>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</si>
  <si>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</si>
  <si>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</si>
  <si>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</si>
  <si>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</si>
  <si>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</si>
  <si>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</si>
  <si>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</si>
  <si>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</si>
  <si>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</si>
  <si>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</si>
  <si>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</si>
  <si>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</si>
  <si>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</si>
  <si>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</si>
  <si>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</si>
  <si>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</si>
  <si>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</si>
  <si>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</si>
  <si>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</si>
  <si>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</si>
  <si>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</si>
  <si>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</si>
  <si>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</si>
  <si>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</si>
  <si>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</si>
  <si>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</si>
  <si>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</si>
  <si>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</si>
  <si>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</si>
  <si>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</si>
  <si>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</si>
  <si>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</si>
  <si>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</si>
  <si>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</si>
  <si>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</si>
  <si>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</si>
  <si>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</si>
  <si>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</si>
  <si>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</si>
  <si>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</si>
  <si>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</si>
  <si>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</si>
  <si>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</si>
  <si>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</si>
  <si>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</si>
  <si>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</si>
  <si>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</si>
  <si>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</si>
  <si>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</si>
  <si>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</si>
  <si>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</si>
  <si>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</si>
  <si>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</si>
  <si>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</si>
  <si>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</si>
  <si>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</si>
  <si>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</si>
  <si>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</si>
  <si>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</si>
  <si>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</si>
  <si>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</si>
  <si>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</si>
  <si>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</si>
  <si>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</si>
  <si>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</si>
  <si>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</si>
  <si>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</si>
  <si>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</si>
  <si>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</si>
  <si>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</si>
  <si>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</si>
  <si>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</si>
  <si>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</si>
  <si>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</si>
  <si>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</si>
  <si>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</si>
  <si>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</si>
  <si>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</si>
  <si>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</si>
  <si>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</si>
  <si>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</si>
  <si>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</si>
  <si>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</si>
  <si>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</si>
  <si>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</si>
  <si>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</si>
  <si>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</si>
  <si>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</si>
  <si>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</si>
  <si>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</si>
  <si>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</si>
  <si>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</si>
  <si>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</si>
  <si>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</si>
  <si>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</si>
  <si>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</si>
  <si>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</si>
  <si>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</si>
  <si>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</si>
  <si>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</si>
  <si>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</si>
  <si>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</si>
  <si>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</si>
  <si>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</si>
  <si>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</si>
  <si>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</si>
  <si>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</si>
  <si>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</si>
  <si>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</si>
  <si>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</si>
  <si>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</si>
  <si>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</si>
  <si>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</si>
  <si>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</si>
  <si>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</si>
  <si>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</si>
  <si>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</si>
  <si>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</si>
  <si>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</si>
  <si>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</si>
  <si>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</si>
  <si>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</si>
  <si>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</si>
  <si>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</si>
  <si>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</si>
  <si>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</si>
  <si>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</si>
  <si>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</si>
  <si>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</si>
  <si>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</si>
  <si>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</si>
  <si>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</si>
  <si>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</si>
  <si>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</si>
  <si>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</si>
  <si>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</si>
  <si>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</si>
  <si>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</si>
  <si>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</si>
  <si>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</si>
  <si>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</si>
  <si>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</si>
  <si>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</si>
  <si>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</si>
  <si>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</si>
  <si>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</si>
  <si>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</si>
  <si>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</si>
  <si>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</si>
  <si>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</si>
  <si>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</si>
  <si>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</si>
  <si>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</si>
  <si>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</si>
  <si>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</si>
  <si>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</si>
  <si>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</si>
  <si>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</si>
  <si>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</si>
  <si>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</si>
  <si>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</si>
  <si>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</si>
  <si>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</si>
  <si>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</si>
  <si>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</si>
  <si>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</si>
  <si>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</si>
  <si>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</si>
  <si>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</si>
  <si>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</si>
  <si>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</si>
  <si>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</si>
  <si>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</si>
  <si>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</si>
  <si>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</si>
  <si>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</si>
  <si>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</si>
  <si>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</si>
  <si>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</si>
  <si>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</si>
  <si>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</si>
  <si>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</si>
  <si>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</si>
  <si>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</si>
  <si>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</si>
  <si>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</si>
  <si>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</si>
  <si>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</si>
  <si>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</si>
  <si>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</si>
  <si>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</si>
  <si>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</si>
  <si>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</si>
  <si>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</si>
  <si>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</si>
  <si>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</si>
  <si>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</si>
  <si>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</si>
  <si>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</si>
  <si>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</si>
  <si>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</si>
  <si>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</si>
  <si>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</si>
  <si>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</si>
  <si>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</si>
  <si>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</si>
  <si>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</si>
  <si>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</si>
  <si>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</si>
  <si>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</si>
  <si>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</si>
  <si>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</si>
  <si>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</si>
  <si>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</si>
  <si>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</si>
  <si>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</si>
  <si>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</si>
  <si>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</si>
  <si>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</si>
  <si>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</si>
  <si>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</si>
  <si>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</si>
  <si>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</si>
  <si>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</si>
  <si>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</si>
  <si>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</si>
  <si>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</si>
  <si>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</si>
  <si>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</si>
  <si>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</si>
  <si>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</si>
  <si>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</si>
  <si>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</si>
  <si>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</si>
  <si>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</si>
  <si>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</si>
  <si>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</si>
  <si>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</si>
  <si>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</si>
  <si>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</si>
  <si>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</si>
  <si>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</si>
  <si>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</si>
  <si>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</si>
  <si>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</si>
  <si>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</si>
  <si>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</si>
  <si>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</si>
  <si>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</si>
  <si>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</si>
  <si>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</si>
  <si>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</si>
  <si>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</si>
  <si>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</si>
  <si>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</si>
  <si>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</si>
  <si>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</si>
  <si>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</si>
  <si>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</si>
  <si>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</si>
  <si>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</si>
  <si>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</si>
  <si>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</si>
  <si>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</si>
  <si>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</si>
  <si>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</si>
  <si>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</si>
  <si>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</si>
  <si>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</si>
  <si>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</si>
  <si>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</si>
  <si>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</si>
  <si>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</si>
  <si>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</si>
  <si>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</si>
  <si>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</si>
  <si>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</si>
  <si>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</si>
  <si>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</si>
  <si>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</si>
  <si>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</si>
  <si>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</si>
  <si>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</si>
  <si>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</si>
  <si>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</si>
  <si>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</si>
  <si>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</si>
  <si>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</si>
  <si>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</si>
  <si>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</si>
  <si>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</si>
  <si>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</si>
  <si>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</si>
  <si>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</si>
  <si>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</si>
  <si>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</si>
  <si>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</si>
  <si>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</si>
  <si>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</si>
  <si>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</si>
  <si>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</si>
  <si>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</si>
  <si>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</si>
  <si>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</si>
  <si>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</si>
  <si>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</si>
  <si>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</si>
  <si>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</si>
  <si>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</si>
  <si>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</si>
  <si>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</si>
  <si>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</si>
  <si>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</si>
  <si>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</si>
  <si>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</si>
  <si>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</si>
  <si>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</si>
  <si>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</si>
  <si>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</si>
  <si>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</si>
  <si>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</si>
  <si>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</si>
  <si>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</si>
  <si>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</si>
  <si>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</si>
  <si>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</si>
  <si>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</si>
  <si>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</si>
  <si>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</si>
  <si>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</si>
  <si>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</si>
  <si>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</si>
  <si>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</si>
  <si>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</si>
  <si>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</si>
  <si>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</si>
  <si>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</si>
  <si>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</si>
  <si>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</si>
  <si>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</si>
  <si>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</si>
  <si>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</si>
  <si>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</si>
  <si>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</si>
  <si>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</si>
  <si>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</si>
  <si>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</si>
  <si>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</si>
  <si>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</si>
  <si>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</si>
  <si>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</si>
  <si>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</si>
  <si>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</si>
  <si>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</si>
  <si>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</si>
  <si>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</si>
  <si>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</si>
  <si>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</si>
  <si>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</si>
  <si>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</si>
  <si>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</si>
  <si>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</si>
  <si>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</si>
  <si>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</si>
  <si>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</si>
  <si>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</si>
  <si>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</si>
  <si>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</si>
  <si>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</si>
  <si>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</si>
  <si>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</si>
  <si>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</si>
  <si>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</si>
  <si>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</si>
  <si>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</si>
  <si>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</si>
  <si>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</si>
  <si>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</si>
  <si>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</si>
  <si>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</si>
  <si>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</si>
  <si>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</si>
  <si>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</si>
  <si>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</si>
  <si>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</si>
  <si>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</si>
  <si>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</si>
  <si>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</si>
  <si>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</si>
  <si>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</si>
  <si>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</si>
  <si>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</si>
  <si>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</si>
  <si>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</si>
  <si>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</si>
  <si>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</si>
  <si>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</si>
  <si>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</si>
  <si>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</si>
  <si>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</si>
  <si>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</si>
  <si>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</si>
  <si>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DJEČJI VRTIĆ TRATINČICA</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</si>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</sst>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4116365.66</v>
      </c>
      <c r="D2" s="7">
        <f>'PR-RAS'!E6</f>
        <v>4816547.5199999996</v>
      </c>
      <c r="E2" s="7">
        <v>0</v>
      </c>
      <c r="F2" s="7">
        <v>0</v>
      </c>
      <c r="G2" s="8">
        <f t="shared" ref="G2:G274" si="0">(B2/1000)*(C2*1+D2*2)</f>
        <v>13749.4607</v>
      </c>
      <c r="H2" s="8">
        <f t="shared" ref="H2:H274" si="1">ABS(C2-ROUND(C2,0))+ABS(D2-ROUND(D2,0))</f>
        <v>0.82000000029802322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48826.2</v>
      </c>
      <c r="D45" s="2">
        <f>'PR-RAS'!E49</f>
        <v>83289.05</v>
      </c>
      <c r="E45" s="2">
        <v>0</v>
      </c>
      <c r="F45" s="2">
        <v>0</v>
      </c>
      <c r="G45" s="3">
        <f t="shared" si="0"/>
        <v>9477.7891999999993</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3416.8</v>
      </c>
      <c r="D49" s="2">
        <f>'PR-RAS'!E53</f>
        <v>0</v>
      </c>
      <c r="E49" s="2">
        <v>0</v>
      </c>
      <c r="F49" s="2">
        <v>0</v>
      </c>
      <c r="G49" s="3">
        <f t="shared" si="0"/>
        <v>164.00640000000001</v>
      </c>
      <c r="H49" s="3">
        <f t="shared" si="1"/>
        <v>0.1999999999998181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3416.8</v>
      </c>
      <c r="D50" s="2">
        <f>'PR-RAS'!E54</f>
        <v>0</v>
      </c>
      <c r="E50" s="2">
        <v>0</v>
      </c>
      <c r="F50" s="2">
        <v>0</v>
      </c>
      <c r="G50" s="3">
        <f t="shared" si="0"/>
        <v>167.42320000000001</v>
      </c>
      <c r="H50" s="3">
        <f t="shared" si="1"/>
        <v>0.1999999999998181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20694.400000000001</v>
      </c>
      <c r="D64" s="2">
        <f>'PR-RAS'!E68</f>
        <v>63539.89</v>
      </c>
      <c r="E64" s="2">
        <v>0</v>
      </c>
      <c r="F64" s="2">
        <v>0</v>
      </c>
      <c r="G64" s="3">
        <f t="shared" si="0"/>
        <v>9309.7733399999997</v>
      </c>
      <c r="H64" s="3">
        <f t="shared" si="1"/>
        <v>0.51000000000203727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20694.400000000001</v>
      </c>
      <c r="D65" s="2">
        <f>'PR-RAS'!E69</f>
        <v>63539.89</v>
      </c>
      <c r="E65" s="2">
        <v>0</v>
      </c>
      <c r="F65" s="2">
        <v>0</v>
      </c>
      <c r="G65" s="3">
        <f t="shared" si="0"/>
        <v>9457.5475200000001</v>
      </c>
      <c r="H65" s="3">
        <f t="shared" si="1"/>
        <v>0.51000000000203727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24715</v>
      </c>
      <c r="D70" s="2">
        <f>'PR-RAS'!E74</f>
        <v>19749.16</v>
      </c>
      <c r="E70" s="2">
        <v>0</v>
      </c>
      <c r="F70" s="2">
        <v>0</v>
      </c>
      <c r="G70" s="3">
        <f t="shared" si="0"/>
        <v>4430.7190800000008</v>
      </c>
      <c r="H70" s="3">
        <f t="shared" si="1"/>
        <v>0.15999999999985448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24715</v>
      </c>
      <c r="D71" s="2">
        <f>'PR-RAS'!E75</f>
        <v>19749.16</v>
      </c>
      <c r="E71" s="2">
        <v>0</v>
      </c>
      <c r="F71" s="2">
        <v>0</v>
      </c>
      <c r="G71" s="3">
        <f t="shared" si="0"/>
        <v>4494.9324000000006</v>
      </c>
      <c r="H71" s="3">
        <f t="shared" si="1"/>
        <v>0.15999999999985448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286.19</v>
      </c>
      <c r="E78" s="2">
        <v>0</v>
      </c>
      <c r="F78" s="2">
        <v>0</v>
      </c>
      <c r="G78" s="3">
        <f t="shared" si="0"/>
        <v>44.078650000000003</v>
      </c>
      <c r="H78" s="3">
        <f t="shared" si="1"/>
        <v>0.25999999999999773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286.19</v>
      </c>
      <c r="E79" s="2">
        <v>0</v>
      </c>
      <c r="F79" s="2">
        <v>0</v>
      </c>
      <c r="G79" s="3">
        <f t="shared" si="0"/>
        <v>44.651100000000007</v>
      </c>
      <c r="H79" s="3">
        <f t="shared" si="1"/>
        <v>0.25999999999999773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286.19</v>
      </c>
      <c r="E82" s="2">
        <v>0</v>
      </c>
      <c r="F82" s="2">
        <v>0</v>
      </c>
      <c r="G82" s="3">
        <f t="shared" si="0"/>
        <v>46.362780000000001</v>
      </c>
      <c r="H82" s="3">
        <f t="shared" si="1"/>
        <v>0.18999999999999773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7.0000000000000007E-2</v>
      </c>
      <c r="D83" s="2">
        <f>'PR-RAS'!E87</f>
        <v>0</v>
      </c>
      <c r="E83" s="2">
        <v>0</v>
      </c>
      <c r="F83" s="2">
        <v>0</v>
      </c>
      <c r="G83" s="3">
        <f t="shared" si="0"/>
        <v>5.7400000000000012E-3</v>
      </c>
      <c r="H83" s="3">
        <f t="shared" si="1"/>
        <v>7.0000000000000007E-2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809801.04</v>
      </c>
      <c r="D102" s="2">
        <f>'PR-RAS'!E106</f>
        <v>699067.63</v>
      </c>
      <c r="E102" s="2">
        <v>0</v>
      </c>
      <c r="F102" s="2">
        <v>0</v>
      </c>
      <c r="G102" s="3">
        <f t="shared" si="0"/>
        <v>223001.56630000001</v>
      </c>
      <c r="H102" s="3">
        <f t="shared" si="1"/>
        <v>0.41000000003259629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809801.04</v>
      </c>
      <c r="D108" s="2">
        <f>'PR-RAS'!E112</f>
        <v>699067.63</v>
      </c>
      <c r="E108" s="2">
        <v>0</v>
      </c>
      <c r="F108" s="2">
        <v>0</v>
      </c>
      <c r="G108" s="3">
        <f t="shared" si="0"/>
        <v>236249.18409999998</v>
      </c>
      <c r="H108" s="3">
        <f t="shared" si="1"/>
        <v>0.41000000003259629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809801.04</v>
      </c>
      <c r="D113" s="2">
        <f>'PR-RAS'!E117</f>
        <v>699067.63</v>
      </c>
      <c r="E113" s="2">
        <v>0</v>
      </c>
      <c r="F113" s="2">
        <v>0</v>
      </c>
      <c r="G113" s="3">
        <f t="shared" si="0"/>
        <v>247288.86559999999</v>
      </c>
      <c r="H113" s="3">
        <f t="shared" si="1"/>
        <v>0.41000000003259629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25386.91</v>
      </c>
      <c r="D121" s="2">
        <f>'PR-RAS'!E125</f>
        <v>34589.56</v>
      </c>
      <c r="E121" s="2">
        <v>0</v>
      </c>
      <c r="F121" s="2">
        <v>0</v>
      </c>
      <c r="G121" s="3">
        <f t="shared" si="0"/>
        <v>11347.9236</v>
      </c>
      <c r="H121" s="3">
        <f t="shared" si="1"/>
        <v>0.53000000000247383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24820.66</v>
      </c>
      <c r="D122" s="2">
        <f>'PR-RAS'!E126</f>
        <v>33543.449999999997</v>
      </c>
      <c r="E122" s="2">
        <v>0</v>
      </c>
      <c r="F122" s="2">
        <v>0</v>
      </c>
      <c r="G122" s="3">
        <f t="shared" si="0"/>
        <v>11120.814759999999</v>
      </c>
      <c r="H122" s="3">
        <f t="shared" si="1"/>
        <v>0.78999999999723514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278.77999999999997</v>
      </c>
      <c r="D123" s="2">
        <f>'PR-RAS'!E127</f>
        <v>249.63</v>
      </c>
      <c r="E123" s="2">
        <v>0</v>
      </c>
      <c r="F123" s="2">
        <v>0</v>
      </c>
      <c r="G123" s="3">
        <f t="shared" si="0"/>
        <v>94.920879999999997</v>
      </c>
      <c r="H123" s="3">
        <f t="shared" si="1"/>
        <v>0.59000000000003183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24541.88</v>
      </c>
      <c r="D124" s="2">
        <f>'PR-RAS'!E128</f>
        <v>33293.82</v>
      </c>
      <c r="E124" s="2">
        <v>0</v>
      </c>
      <c r="F124" s="2">
        <v>0</v>
      </c>
      <c r="G124" s="3">
        <f t="shared" si="0"/>
        <v>11208.93096</v>
      </c>
      <c r="H124" s="3">
        <f t="shared" si="1"/>
        <v>0.2999999999992724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566.25</v>
      </c>
      <c r="D125" s="2">
        <f>'PR-RAS'!E129</f>
        <v>1046.1099999999999</v>
      </c>
      <c r="E125" s="2">
        <v>0</v>
      </c>
      <c r="F125" s="2">
        <v>0</v>
      </c>
      <c r="G125" s="3">
        <f t="shared" si="0"/>
        <v>329.65027999999995</v>
      </c>
      <c r="H125" s="3">
        <f t="shared" si="1"/>
        <v>0.35999999999989996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566.25</v>
      </c>
      <c r="D126" s="2">
        <f>'PR-RAS'!E130</f>
        <v>1046.1099999999999</v>
      </c>
      <c r="E126" s="2">
        <v>0</v>
      </c>
      <c r="F126" s="2">
        <v>0</v>
      </c>
      <c r="G126" s="3">
        <f t="shared" si="0"/>
        <v>332.30874999999997</v>
      </c>
      <c r="H126" s="3">
        <f t="shared" si="1"/>
        <v>0.35999999999989996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3232351.44</v>
      </c>
      <c r="D130" s="2">
        <f>'PR-RAS'!E134</f>
        <v>3999247.41</v>
      </c>
      <c r="E130" s="2">
        <v>0</v>
      </c>
      <c r="F130" s="2">
        <v>0</v>
      </c>
      <c r="G130" s="3">
        <f t="shared" si="0"/>
        <v>1448779.1675400001</v>
      </c>
      <c r="H130" s="3">
        <f t="shared" si="1"/>
        <v>0.85000000009313226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3232351.44</v>
      </c>
      <c r="D131" s="2">
        <f>'PR-RAS'!E135</f>
        <v>3999247.41</v>
      </c>
      <c r="E131" s="2">
        <v>0</v>
      </c>
      <c r="F131" s="2">
        <v>0</v>
      </c>
      <c r="G131" s="3">
        <f t="shared" si="0"/>
        <v>1460010.0138000001</v>
      </c>
      <c r="H131" s="3">
        <f t="shared" si="1"/>
        <v>0.85000000009313226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3230476.44</v>
      </c>
      <c r="D132" s="2">
        <f>'PR-RAS'!E136</f>
        <v>3894865.96</v>
      </c>
      <c r="E132" s="2">
        <v>0</v>
      </c>
      <c r="F132" s="2">
        <v>0</v>
      </c>
      <c r="G132" s="3">
        <f t="shared" si="0"/>
        <v>1443647.29516</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1875</v>
      </c>
      <c r="D133" s="2">
        <f>'PR-RAS'!E137</f>
        <v>104381.45</v>
      </c>
      <c r="E133" s="2">
        <v>0</v>
      </c>
      <c r="F133" s="2">
        <v>0</v>
      </c>
      <c r="G133" s="3">
        <f t="shared" si="0"/>
        <v>27804.202799999999</v>
      </c>
      <c r="H133" s="3">
        <f t="shared" si="1"/>
        <v>0.44999999999708962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67.680000000000007</v>
      </c>
      <c r="E136" s="2">
        <v>0</v>
      </c>
      <c r="F136" s="2">
        <v>0</v>
      </c>
      <c r="G136" s="3">
        <f t="shared" si="0"/>
        <v>18.273600000000002</v>
      </c>
      <c r="H136" s="3">
        <f t="shared" si="1"/>
        <v>0.31999999999999318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67.680000000000007</v>
      </c>
      <c r="E137" s="2">
        <v>0</v>
      </c>
      <c r="F137" s="2">
        <v>0</v>
      </c>
      <c r="G137" s="3">
        <f t="shared" si="0"/>
        <v>18.408960000000004</v>
      </c>
      <c r="H137" s="3">
        <f t="shared" si="1"/>
        <v>0.31999999999999318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67.680000000000007</v>
      </c>
      <c r="E146" s="2">
        <v>0</v>
      </c>
      <c r="F146" s="2">
        <v>0</v>
      </c>
      <c r="G146" s="3">
        <f t="shared" si="0"/>
        <v>19.627200000000002</v>
      </c>
      <c r="H146" s="3">
        <f t="shared" si="1"/>
        <v>0.31999999999999318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4112930.26</v>
      </c>
      <c r="D148" s="2">
        <f>'PR-RAS'!E152</f>
        <v>4782723.05</v>
      </c>
      <c r="E148" s="2">
        <v>0</v>
      </c>
      <c r="F148" s="2">
        <v>0</v>
      </c>
      <c r="G148" s="3">
        <f t="shared" si="0"/>
        <v>2010721.3249199998</v>
      </c>
      <c r="H148" s="3">
        <f t="shared" si="1"/>
        <v>0.30999999959021807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3317432.13</v>
      </c>
      <c r="D149" s="2">
        <f>'PR-RAS'!E153</f>
        <v>3882381.4499999997</v>
      </c>
      <c r="E149" s="2">
        <v>0</v>
      </c>
      <c r="F149" s="2">
        <v>0</v>
      </c>
      <c r="G149" s="3">
        <f t="shared" si="0"/>
        <v>1640164.8644399999</v>
      </c>
      <c r="H149" s="3">
        <f t="shared" si="1"/>
        <v>0.57999999960884452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2520164.5499999998</v>
      </c>
      <c r="D150" s="2">
        <f>'PR-RAS'!E154</f>
        <v>3076660.63</v>
      </c>
      <c r="E150" s="2">
        <v>0</v>
      </c>
      <c r="F150" s="2">
        <v>0</v>
      </c>
      <c r="G150" s="3">
        <f t="shared" si="0"/>
        <v>1292349.3856899997</v>
      </c>
      <c r="H150" s="3">
        <f t="shared" si="1"/>
        <v>0.82000000029802322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2460691.94</v>
      </c>
      <c r="D151" s="2">
        <f>'PR-RAS'!E155</f>
        <v>2995406.48</v>
      </c>
      <c r="E151" s="2">
        <v>0</v>
      </c>
      <c r="F151" s="2">
        <v>0</v>
      </c>
      <c r="G151" s="3">
        <f t="shared" si="0"/>
        <v>1267725.7350000001</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59472.61</v>
      </c>
      <c r="D153" s="2">
        <f>'PR-RAS'!E157</f>
        <v>81254.149999999994</v>
      </c>
      <c r="E153" s="2">
        <v>0</v>
      </c>
      <c r="F153" s="2">
        <v>0</v>
      </c>
      <c r="G153" s="3">
        <f t="shared" si="0"/>
        <v>33741.098319999997</v>
      </c>
      <c r="H153" s="3">
        <f t="shared" si="1"/>
        <v>0.53999999999359716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402937.04</v>
      </c>
      <c r="D155" s="2">
        <f>'PR-RAS'!E159</f>
        <v>336207.26</v>
      </c>
      <c r="E155" s="2">
        <v>0</v>
      </c>
      <c r="F155" s="2">
        <v>0</v>
      </c>
      <c r="G155" s="3">
        <f t="shared" si="0"/>
        <v>165604.14024000001</v>
      </c>
      <c r="H155" s="3">
        <f t="shared" si="1"/>
        <v>0.29999999998835847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394330.54</v>
      </c>
      <c r="D156" s="2">
        <f>'PR-RAS'!E160</f>
        <v>469513.56</v>
      </c>
      <c r="E156" s="2">
        <v>0</v>
      </c>
      <c r="F156" s="2">
        <v>0</v>
      </c>
      <c r="G156" s="3">
        <f t="shared" si="0"/>
        <v>206670.43729999999</v>
      </c>
      <c r="H156" s="3">
        <f t="shared" si="1"/>
        <v>0.90000000002328306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394330.54</v>
      </c>
      <c r="D158" s="2">
        <f>'PR-RAS'!E162</f>
        <v>469513.56</v>
      </c>
      <c r="E158" s="2">
        <v>0</v>
      </c>
      <c r="F158" s="2">
        <v>0</v>
      </c>
      <c r="G158" s="3">
        <f t="shared" si="0"/>
        <v>209337.15261999998</v>
      </c>
      <c r="H158" s="3">
        <f t="shared" si="1"/>
        <v>0.90000000002328306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782691.83999999997</v>
      </c>
      <c r="D160" s="2">
        <f>'PR-RAS'!E164</f>
        <v>879041.29</v>
      </c>
      <c r="E160" s="2">
        <v>0</v>
      </c>
      <c r="F160" s="2">
        <v>0</v>
      </c>
      <c r="G160" s="3">
        <f t="shared" si="0"/>
        <v>403983.13277999999</v>
      </c>
      <c r="H160" s="3">
        <f t="shared" si="1"/>
        <v>0.45000000006984919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119884.2</v>
      </c>
      <c r="D161" s="2">
        <f>'PR-RAS'!E165</f>
        <v>132197.82</v>
      </c>
      <c r="E161" s="2">
        <v>0</v>
      </c>
      <c r="F161" s="2">
        <v>0</v>
      </c>
      <c r="G161" s="3">
        <f t="shared" si="0"/>
        <v>61484.774400000002</v>
      </c>
      <c r="H161" s="3">
        <f t="shared" si="1"/>
        <v>0.3799999999901047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6576.6</v>
      </c>
      <c r="D162" s="2">
        <f>'PR-RAS'!E166</f>
        <v>17607.62</v>
      </c>
      <c r="E162" s="2">
        <v>0</v>
      </c>
      <c r="F162" s="2">
        <v>0</v>
      </c>
      <c r="G162" s="3">
        <f t="shared" si="0"/>
        <v>6728.4862399999993</v>
      </c>
      <c r="H162" s="3">
        <f t="shared" si="1"/>
        <v>0.78000000000065484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97199.15</v>
      </c>
      <c r="D163" s="2">
        <f>'PR-RAS'!E167</f>
        <v>95136.6</v>
      </c>
      <c r="E163" s="2">
        <v>0</v>
      </c>
      <c r="F163" s="2">
        <v>0</v>
      </c>
      <c r="G163" s="3">
        <f t="shared" si="0"/>
        <v>46570.520700000001</v>
      </c>
      <c r="H163" s="3">
        <f t="shared" si="1"/>
        <v>0.54999999998835847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16108.45</v>
      </c>
      <c r="D164" s="2">
        <f>'PR-RAS'!E168</f>
        <v>17183.900000000001</v>
      </c>
      <c r="E164" s="2">
        <v>0</v>
      </c>
      <c r="F164" s="2">
        <v>0</v>
      </c>
      <c r="G164" s="3">
        <f t="shared" si="0"/>
        <v>8227.6287499999999</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2269.6999999999998</v>
      </c>
      <c r="E165" s="2">
        <v>0</v>
      </c>
      <c r="F165" s="2">
        <v>0</v>
      </c>
      <c r="G165" s="3">
        <f t="shared" si="0"/>
        <v>744.46159999999998</v>
      </c>
      <c r="H165" s="3">
        <f t="shared" si="1"/>
        <v>0.3000000000001819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462195.6</v>
      </c>
      <c r="D166" s="2">
        <f>'PR-RAS'!E170</f>
        <v>491569.07</v>
      </c>
      <c r="E166" s="2">
        <v>0</v>
      </c>
      <c r="F166" s="2">
        <v>0</v>
      </c>
      <c r="G166" s="3">
        <f t="shared" si="0"/>
        <v>238480.06710000001</v>
      </c>
      <c r="H166" s="3">
        <f t="shared" si="1"/>
        <v>0.47000000003026798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106719.95</v>
      </c>
      <c r="D167" s="2">
        <f>'PR-RAS'!E171</f>
        <v>108480.68</v>
      </c>
      <c r="E167" s="2">
        <v>0</v>
      </c>
      <c r="F167" s="2">
        <v>0</v>
      </c>
      <c r="G167" s="3">
        <f t="shared" si="0"/>
        <v>53731.097460000005</v>
      </c>
      <c r="H167" s="3">
        <f t="shared" si="1"/>
        <v>0.3700000000098953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213041.01</v>
      </c>
      <c r="D168" s="2">
        <f>'PR-RAS'!E172</f>
        <v>214976.61</v>
      </c>
      <c r="E168" s="2">
        <v>0</v>
      </c>
      <c r="F168" s="2">
        <v>0</v>
      </c>
      <c r="G168" s="3">
        <f t="shared" si="0"/>
        <v>107380.03641</v>
      </c>
      <c r="H168" s="3">
        <f t="shared" si="1"/>
        <v>0.40000000002328306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82056.28</v>
      </c>
      <c r="D169" s="2">
        <f>'PR-RAS'!E173</f>
        <v>93419.31</v>
      </c>
      <c r="E169" s="2">
        <v>0</v>
      </c>
      <c r="F169" s="2">
        <v>0</v>
      </c>
      <c r="G169" s="3">
        <f t="shared" si="0"/>
        <v>45174.34320000001</v>
      </c>
      <c r="H169" s="3">
        <f t="shared" si="1"/>
        <v>0.58999999999650754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9560.17</v>
      </c>
      <c r="D170" s="2">
        <f>'PR-RAS'!E174</f>
        <v>8412.59</v>
      </c>
      <c r="E170" s="2">
        <v>0</v>
      </c>
      <c r="F170" s="2">
        <v>0</v>
      </c>
      <c r="G170" s="3">
        <f t="shared" si="0"/>
        <v>4459.1241499999996</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40191.97</v>
      </c>
      <c r="D171" s="2">
        <f>'PR-RAS'!E175</f>
        <v>54815.68</v>
      </c>
      <c r="E171" s="2">
        <v>0</v>
      </c>
      <c r="F171" s="2">
        <v>0</v>
      </c>
      <c r="G171" s="3">
        <f t="shared" si="0"/>
        <v>25469.966100000005</v>
      </c>
      <c r="H171" s="3">
        <f t="shared" si="1"/>
        <v>0.34999999999854481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10626.22</v>
      </c>
      <c r="D173" s="2">
        <f>'PR-RAS'!E177</f>
        <v>11464.2</v>
      </c>
      <c r="E173" s="2">
        <v>0</v>
      </c>
      <c r="F173" s="2">
        <v>0</v>
      </c>
      <c r="G173" s="3">
        <f t="shared" si="0"/>
        <v>5771.3946400000004</v>
      </c>
      <c r="H173" s="3">
        <f t="shared" si="1"/>
        <v>0.42000000000007276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184180.66</v>
      </c>
      <c r="D174" s="2">
        <f>'PR-RAS'!E178</f>
        <v>241448.86000000004</v>
      </c>
      <c r="E174" s="2">
        <v>0</v>
      </c>
      <c r="F174" s="2">
        <v>0</v>
      </c>
      <c r="G174" s="3">
        <f t="shared" si="0"/>
        <v>115404.55974000001</v>
      </c>
      <c r="H174" s="3">
        <f t="shared" si="1"/>
        <v>0.47999999995226972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19886.45</v>
      </c>
      <c r="D175" s="2">
        <f>'PR-RAS'!E179</f>
        <v>26734.49</v>
      </c>
      <c r="E175" s="2">
        <v>0</v>
      </c>
      <c r="F175" s="2">
        <v>0</v>
      </c>
      <c r="G175" s="3">
        <f t="shared" si="0"/>
        <v>12763.84482</v>
      </c>
      <c r="H175" s="3">
        <f t="shared" si="1"/>
        <v>0.94000000000232831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22260.58</v>
      </c>
      <c r="D176" s="2">
        <f>'PR-RAS'!E180</f>
        <v>65671.47</v>
      </c>
      <c r="E176" s="2">
        <v>0</v>
      </c>
      <c r="F176" s="2">
        <v>0</v>
      </c>
      <c r="G176" s="3">
        <f t="shared" si="0"/>
        <v>26880.616000000002</v>
      </c>
      <c r="H176" s="3">
        <f t="shared" si="1"/>
        <v>0.88999999999941792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623.85</v>
      </c>
      <c r="D177" s="2">
        <f>'PR-RAS'!E181</f>
        <v>1000</v>
      </c>
      <c r="E177" s="2">
        <v>0</v>
      </c>
      <c r="F177" s="2">
        <v>0</v>
      </c>
      <c r="G177" s="3">
        <f t="shared" si="0"/>
        <v>461.79759999999993</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35579.379999999997</v>
      </c>
      <c r="D178" s="2">
        <f>'PR-RAS'!E182</f>
        <v>33281.949999999997</v>
      </c>
      <c r="E178" s="2">
        <v>0</v>
      </c>
      <c r="F178" s="2">
        <v>0</v>
      </c>
      <c r="G178" s="3">
        <f t="shared" si="0"/>
        <v>18079.360559999997</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70195.289999999994</v>
      </c>
      <c r="D179" s="2">
        <f>'PR-RAS'!E183</f>
        <v>65923.850000000006</v>
      </c>
      <c r="E179" s="2">
        <v>0</v>
      </c>
      <c r="F179" s="2">
        <v>0</v>
      </c>
      <c r="G179" s="3">
        <f t="shared" si="0"/>
        <v>35963.652219999996</v>
      </c>
      <c r="H179" s="3">
        <f t="shared" si="1"/>
        <v>0.43999999998777639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13499.95</v>
      </c>
      <c r="D180" s="2">
        <f>'PR-RAS'!E184</f>
        <v>23943.08</v>
      </c>
      <c r="E180" s="2">
        <v>0</v>
      </c>
      <c r="F180" s="2">
        <v>0</v>
      </c>
      <c r="G180" s="3">
        <f t="shared" si="0"/>
        <v>10988.11369</v>
      </c>
      <c r="H180" s="3">
        <f t="shared" si="1"/>
        <v>0.13000000000101863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5864.43</v>
      </c>
      <c r="D181" s="2">
        <f>'PR-RAS'!E185</f>
        <v>3311.75</v>
      </c>
      <c r="E181" s="2">
        <v>0</v>
      </c>
      <c r="F181" s="2">
        <v>0</v>
      </c>
      <c r="G181" s="3">
        <f t="shared" si="0"/>
        <v>2247.8274000000001</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7339.81</v>
      </c>
      <c r="D182" s="2">
        <f>'PR-RAS'!E186</f>
        <v>7031.7</v>
      </c>
      <c r="E182" s="2">
        <v>0</v>
      </c>
      <c r="F182" s="2">
        <v>0</v>
      </c>
      <c r="G182" s="3">
        <f t="shared" si="0"/>
        <v>3873.9810099999995</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8930.92</v>
      </c>
      <c r="D183" s="2">
        <f>'PR-RAS'!E187</f>
        <v>14550.57</v>
      </c>
      <c r="E183" s="2">
        <v>0</v>
      </c>
      <c r="F183" s="2">
        <v>0</v>
      </c>
      <c r="G183" s="3">
        <f t="shared" si="0"/>
        <v>6921.8349199999993</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1074</v>
      </c>
      <c r="E184" s="2">
        <v>0</v>
      </c>
      <c r="F184" s="2">
        <v>0</v>
      </c>
      <c r="G184" s="3">
        <f t="shared" si="0"/>
        <v>393.084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16431.38</v>
      </c>
      <c r="D190" s="2">
        <f>'PR-RAS'!E194</f>
        <v>12751.54</v>
      </c>
      <c r="E190" s="2">
        <v>0</v>
      </c>
      <c r="F190" s="2">
        <v>0</v>
      </c>
      <c r="G190" s="3">
        <f t="shared" si="0"/>
        <v>7925.6129400000009</v>
      </c>
      <c r="H190" s="3">
        <f t="shared" si="1"/>
        <v>0.84000000000014552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3503.88</v>
      </c>
      <c r="D191" s="2">
        <f>'PR-RAS'!E195</f>
        <v>3450.79</v>
      </c>
      <c r="E191" s="2">
        <v>0</v>
      </c>
      <c r="F191" s="2">
        <v>0</v>
      </c>
      <c r="G191" s="3">
        <f t="shared" si="0"/>
        <v>1977.0373999999999</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2436.58</v>
      </c>
      <c r="D192" s="2">
        <f>'PR-RAS'!E196</f>
        <v>3234.04</v>
      </c>
      <c r="E192" s="2">
        <v>0</v>
      </c>
      <c r="F192" s="2">
        <v>0</v>
      </c>
      <c r="G192" s="3">
        <f t="shared" si="0"/>
        <v>1700.79006</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10013.92</v>
      </c>
      <c r="D195" s="2">
        <f>'PR-RAS'!E199</f>
        <v>5745.51</v>
      </c>
      <c r="E195" s="2">
        <v>0</v>
      </c>
      <c r="F195" s="2">
        <v>0</v>
      </c>
      <c r="G195" s="3">
        <f t="shared" si="0"/>
        <v>4171.9583600000005</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477</v>
      </c>
      <c r="D197" s="2">
        <f>'PR-RAS'!E201</f>
        <v>321.2</v>
      </c>
      <c r="E197" s="2">
        <v>0</v>
      </c>
      <c r="F197" s="2">
        <v>0</v>
      </c>
      <c r="G197" s="3">
        <f t="shared" si="0"/>
        <v>219.40240000000003</v>
      </c>
      <c r="H197" s="3">
        <f t="shared" si="1"/>
        <v>0.19999999999998863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26.29</v>
      </c>
      <c r="D198" s="2">
        <f>'PR-RAS'!E202</f>
        <v>0.31</v>
      </c>
      <c r="E198" s="2">
        <v>0</v>
      </c>
      <c r="F198" s="2">
        <v>0</v>
      </c>
      <c r="G198" s="3">
        <f t="shared" si="0"/>
        <v>5.3012700000000006</v>
      </c>
      <c r="H198" s="3">
        <f t="shared" si="1"/>
        <v>0.5999999999999992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26.29</v>
      </c>
      <c r="D212" s="2">
        <f>'PR-RAS'!E216</f>
        <v>0.31</v>
      </c>
      <c r="E212" s="2">
        <v>0</v>
      </c>
      <c r="F212" s="2">
        <v>0</v>
      </c>
      <c r="G212" s="3">
        <f t="shared" si="0"/>
        <v>5.6780099999999996</v>
      </c>
      <c r="H212" s="3">
        <f t="shared" si="1"/>
        <v>0.5999999999999992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0.25</v>
      </c>
      <c r="D213" s="2">
        <f>'PR-RAS'!E217</f>
        <v>0.31</v>
      </c>
      <c r="E213" s="2">
        <v>0</v>
      </c>
      <c r="F213" s="2">
        <v>0</v>
      </c>
      <c r="G213" s="3">
        <f t="shared" si="0"/>
        <v>0.18443999999999999</v>
      </c>
      <c r="H213" s="3">
        <f t="shared" si="1"/>
        <v>0.56000000000000005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26.04</v>
      </c>
      <c r="D215" s="2">
        <f>'PR-RAS'!E219</f>
        <v>0</v>
      </c>
      <c r="E215" s="2">
        <v>0</v>
      </c>
      <c r="F215" s="2">
        <v>0</v>
      </c>
      <c r="G215" s="3">
        <f t="shared" si="0"/>
        <v>5.5725599999999993</v>
      </c>
      <c r="H215" s="3">
        <f t="shared" si="1"/>
        <v>3.9999999999999147E-2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12780</v>
      </c>
      <c r="D269" s="2">
        <f>'PR-RAS'!E273</f>
        <v>21300</v>
      </c>
      <c r="E269" s="2">
        <v>0</v>
      </c>
      <c r="F269" s="2">
        <v>0</v>
      </c>
      <c r="G269" s="3">
        <f t="shared" si="0"/>
        <v>14841.84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12780</v>
      </c>
      <c r="D270" s="2">
        <f>'PR-RAS'!E274</f>
        <v>21300</v>
      </c>
      <c r="E270" s="2">
        <v>0</v>
      </c>
      <c r="F270" s="2">
        <v>0</v>
      </c>
      <c r="G270" s="3">
        <f t="shared" si="0"/>
        <v>14897.220000000001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12780</v>
      </c>
      <c r="D271" s="2">
        <f>'PR-RAS'!E275</f>
        <v>21300</v>
      </c>
      <c r="E271" s="2">
        <v>0</v>
      </c>
      <c r="F271" s="2">
        <v>0</v>
      </c>
      <c r="G271" s="3">
        <f t="shared" si="0"/>
        <v>14952.6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4112930.26</v>
      </c>
      <c r="D295" s="2">
        <f>'PR-RAS'!E299</f>
        <v>4782723.05</v>
      </c>
      <c r="E295" s="2">
        <v>0</v>
      </c>
      <c r="F295" s="2">
        <v>0</v>
      </c>
      <c r="G295" s="3">
        <f t="shared" si="12"/>
        <v>4021442.6498399996</v>
      </c>
      <c r="H295" s="3">
        <f t="shared" si="13"/>
        <v>0.30999999959021807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3435.4000000003725</v>
      </c>
      <c r="D296" s="2">
        <f>'PR-RAS'!E300</f>
        <v>33824.469999999739</v>
      </c>
      <c r="E296" s="2">
        <v>0</v>
      </c>
      <c r="F296" s="2">
        <v>0</v>
      </c>
      <c r="G296" s="3">
        <f t="shared" si="12"/>
        <v>20969.880299999953</v>
      </c>
      <c r="H296" s="3">
        <f t="shared" si="13"/>
        <v>0.87000000011175871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14632.01</v>
      </c>
      <c r="D299" s="2">
        <f>'PR-RAS'!E303</f>
        <v>79381.929999999993</v>
      </c>
      <c r="E299" s="2">
        <v>0</v>
      </c>
      <c r="F299" s="2">
        <v>0</v>
      </c>
      <c r="G299" s="3">
        <f t="shared" si="12"/>
        <v>51671.969259999998</v>
      </c>
      <c r="H299" s="3">
        <f t="shared" si="13"/>
        <v>8.0000000007203198E-2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111425.08</v>
      </c>
      <c r="D300" s="2">
        <f>'PR-RAS'!E304</f>
        <v>60006.38</v>
      </c>
      <c r="E300" s="2">
        <v>0</v>
      </c>
      <c r="F300" s="2">
        <v>0</v>
      </c>
      <c r="G300" s="3">
        <f t="shared" si="12"/>
        <v>69199.91416</v>
      </c>
      <c r="H300" s="3">
        <f t="shared" si="13"/>
        <v>0.45999999999912689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2481.6</v>
      </c>
      <c r="D301" s="2">
        <f>'PR-RAS'!E305</f>
        <v>5244.76</v>
      </c>
      <c r="E301" s="2">
        <v>0</v>
      </c>
      <c r="F301" s="2">
        <v>0</v>
      </c>
      <c r="G301" s="3">
        <f t="shared" si="12"/>
        <v>3891.3360000000002</v>
      </c>
      <c r="H301" s="3">
        <f t="shared" si="13"/>
        <v>0.63999999999987267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53028.92</v>
      </c>
      <c r="D355" s="2">
        <f>'PR-RAS'!E360</f>
        <v>130307.20000000001</v>
      </c>
      <c r="E355" s="2">
        <v>0</v>
      </c>
      <c r="F355" s="2">
        <v>0</v>
      </c>
      <c r="G355" s="3">
        <f t="shared" si="12"/>
        <v>111029.73527999999</v>
      </c>
      <c r="H355" s="3">
        <f t="shared" si="13"/>
        <v>0.28000000001338776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29702.65</v>
      </c>
      <c r="E356" s="2">
        <v>0</v>
      </c>
      <c r="F356" s="2">
        <v>0</v>
      </c>
      <c r="G356" s="3">
        <f t="shared" si="12"/>
        <v>21088.8815</v>
      </c>
      <c r="H356" s="3">
        <f t="shared" si="13"/>
        <v>0.34999999999854481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29702.65</v>
      </c>
      <c r="E361" s="2">
        <v>0</v>
      </c>
      <c r="F361" s="2">
        <v>0</v>
      </c>
      <c r="G361" s="3">
        <f t="shared" si="12"/>
        <v>21385.907999999999</v>
      </c>
      <c r="H361" s="3">
        <f t="shared" si="13"/>
        <v>0.34999999999854481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29702.65</v>
      </c>
      <c r="E365" s="2">
        <v>0</v>
      </c>
      <c r="F365" s="2">
        <v>0</v>
      </c>
      <c r="G365" s="3">
        <f t="shared" si="12"/>
        <v>21623.529200000001</v>
      </c>
      <c r="H365" s="3">
        <f t="shared" si="13"/>
        <v>0.34999999999854481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23765.54</v>
      </c>
      <c r="D368" s="2">
        <f>'PR-RAS'!E373</f>
        <v>100604.55</v>
      </c>
      <c r="E368" s="2">
        <v>0</v>
      </c>
      <c r="F368" s="2">
        <v>0</v>
      </c>
      <c r="G368" s="3">
        <f t="shared" si="12"/>
        <v>82565.692880000002</v>
      </c>
      <c r="H368" s="3">
        <f t="shared" si="13"/>
        <v>0.9099999999962165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23765.54</v>
      </c>
      <c r="D374" s="2">
        <f>'PR-RAS'!E379</f>
        <v>58975.55</v>
      </c>
      <c r="E374" s="2">
        <v>0</v>
      </c>
      <c r="F374" s="2">
        <v>0</v>
      </c>
      <c r="G374" s="3">
        <f t="shared" si="12"/>
        <v>52860.306720000008</v>
      </c>
      <c r="H374" s="3">
        <f t="shared" si="13"/>
        <v>0.9099999999962165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8684.99</v>
      </c>
      <c r="D375" s="2">
        <f>'PR-RAS'!E380</f>
        <v>7749.3</v>
      </c>
      <c r="E375" s="2">
        <v>0</v>
      </c>
      <c r="F375" s="2">
        <v>0</v>
      </c>
      <c r="G375" s="3">
        <f t="shared" si="12"/>
        <v>9044.66266</v>
      </c>
      <c r="H375" s="3">
        <f t="shared" si="13"/>
        <v>0.31000000000040018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5143.05</v>
      </c>
      <c r="D377" s="2">
        <f>'PR-RAS'!E382</f>
        <v>30150</v>
      </c>
      <c r="E377" s="2">
        <v>0</v>
      </c>
      <c r="F377" s="2">
        <v>0</v>
      </c>
      <c r="G377" s="3">
        <f t="shared" si="12"/>
        <v>24606.586800000001</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9937.5</v>
      </c>
      <c r="D381" s="2">
        <f>'PR-RAS'!E386</f>
        <v>21076.25</v>
      </c>
      <c r="E381" s="2">
        <v>0</v>
      </c>
      <c r="F381" s="2">
        <v>0</v>
      </c>
      <c r="G381" s="3">
        <f t="shared" si="12"/>
        <v>19794.2</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41629</v>
      </c>
      <c r="E383" s="2">
        <v>0</v>
      </c>
      <c r="F383" s="2">
        <v>0</v>
      </c>
      <c r="G383" s="3">
        <f t="shared" si="12"/>
        <v>31804.556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41629</v>
      </c>
      <c r="E384" s="2">
        <v>0</v>
      </c>
      <c r="F384" s="2">
        <v>0</v>
      </c>
      <c r="G384" s="3">
        <f t="shared" si="12"/>
        <v>31887.814000000002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29263.38</v>
      </c>
      <c r="D407" s="2">
        <f>'PR-RAS'!E412</f>
        <v>0</v>
      </c>
      <c r="E407" s="2">
        <v>0</v>
      </c>
      <c r="F407" s="2">
        <v>0</v>
      </c>
      <c r="G407" s="3">
        <f t="shared" si="12"/>
        <v>11880.932280000001</v>
      </c>
      <c r="H407" s="3">
        <f t="shared" si="13"/>
        <v>0.38000000000101863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29263.38</v>
      </c>
      <c r="D408" s="2">
        <f>'PR-RAS'!E413</f>
        <v>0</v>
      </c>
      <c r="E408" s="2">
        <v>0</v>
      </c>
      <c r="F408" s="2">
        <v>0</v>
      </c>
      <c r="G408" s="3">
        <f t="shared" si="12"/>
        <v>11910.195659999999</v>
      </c>
      <c r="H408" s="3">
        <f t="shared" si="13"/>
        <v>0.38000000000101863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53028.92</v>
      </c>
      <c r="D413" s="2">
        <f>'PR-RAS'!E418</f>
        <v>130307.20000000001</v>
      </c>
      <c r="E413" s="2">
        <v>0</v>
      </c>
      <c r="F413" s="2">
        <v>0</v>
      </c>
      <c r="G413" s="3">
        <f t="shared" si="12"/>
        <v>129221.04784</v>
      </c>
      <c r="H413" s="3">
        <f t="shared" si="13"/>
        <v>0.28000000001338776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2507.4499999999998</v>
      </c>
      <c r="D416" s="2">
        <f>'PR-RAS'!E421</f>
        <v>2507.4499999999998</v>
      </c>
      <c r="E416" s="2">
        <v>0</v>
      </c>
      <c r="F416" s="2">
        <v>0</v>
      </c>
      <c r="G416" s="3">
        <f t="shared" si="12"/>
        <v>3121.7752499999997</v>
      </c>
      <c r="H416" s="3">
        <f t="shared" si="13"/>
        <v>0.8999999999996362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4116365.66</v>
      </c>
      <c r="D417" s="2">
        <f>'PR-RAS'!E422</f>
        <v>4816547.5199999996</v>
      </c>
      <c r="E417" s="2">
        <v>0</v>
      </c>
      <c r="F417" s="2">
        <v>0</v>
      </c>
      <c r="G417" s="3">
        <f t="shared" si="12"/>
        <v>5719775.6511999993</v>
      </c>
      <c r="H417" s="3">
        <f t="shared" si="13"/>
        <v>0.82000000029802322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4165959.1799999997</v>
      </c>
      <c r="D418" s="2">
        <f>'PR-RAS'!E423</f>
        <v>4913030.25</v>
      </c>
      <c r="E418" s="2">
        <v>0</v>
      </c>
      <c r="F418" s="2">
        <v>0</v>
      </c>
      <c r="G418" s="3">
        <f t="shared" si="12"/>
        <v>5834672.2065599998</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49593.519999999553</v>
      </c>
      <c r="D420" s="2">
        <f>'PR-RAS'!E425</f>
        <v>96482.730000000447</v>
      </c>
      <c r="E420" s="2">
        <v>0</v>
      </c>
      <c r="F420" s="2">
        <v>0</v>
      </c>
      <c r="G420" s="3">
        <f t="shared" si="12"/>
        <v>101632.21262000018</v>
      </c>
      <c r="H420" s="3">
        <f t="shared" si="13"/>
        <v>0.75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14632.01</v>
      </c>
      <c r="D422" s="2">
        <f>'PR-RAS'!E427</f>
        <v>79381.929999999993</v>
      </c>
      <c r="E422" s="2">
        <v>0</v>
      </c>
      <c r="F422" s="2">
        <v>0</v>
      </c>
      <c r="G422" s="3">
        <f t="shared" si="12"/>
        <v>72999.661269999997</v>
      </c>
      <c r="H422" s="3">
        <f t="shared" si="13"/>
        <v>8.0000000007203198E-2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113932.53</v>
      </c>
      <c r="D423" s="2">
        <f>'PR-RAS'!E428</f>
        <v>62513.829999999994</v>
      </c>
      <c r="E423" s="2">
        <v>0</v>
      </c>
      <c r="F423" s="2">
        <v>0</v>
      </c>
      <c r="G423" s="3">
        <f t="shared" si="12"/>
        <v>100841.20018</v>
      </c>
      <c r="H423" s="3">
        <f t="shared" si="13"/>
        <v>0.64000000000669388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4116365.66</v>
      </c>
      <c r="D637" s="2">
        <f>'PR-RAS'!E643</f>
        <v>4816547.5199999996</v>
      </c>
      <c r="E637" s="2">
        <v>0</v>
      </c>
      <c r="F637" s="2">
        <v>0</v>
      </c>
      <c r="G637" s="3">
        <f t="shared" si="14"/>
        <v>8744657.0052000005</v>
      </c>
      <c r="H637" s="3">
        <f t="shared" si="15"/>
        <v>0.82000000029802322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4165959.1799999997</v>
      </c>
      <c r="D638" s="2">
        <f>'PR-RAS'!E644</f>
        <v>4913030.25</v>
      </c>
      <c r="E638" s="2">
        <v>0</v>
      </c>
      <c r="F638" s="2">
        <v>0</v>
      </c>
      <c r="G638" s="3">
        <f t="shared" si="14"/>
        <v>8912916.5361599997</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49593.519999999553</v>
      </c>
      <c r="D640" s="2">
        <f>'PR-RAS'!E646</f>
        <v>96482.730000000447</v>
      </c>
      <c r="E640" s="2">
        <v>0</v>
      </c>
      <c r="F640" s="2">
        <v>0</v>
      </c>
      <c r="G640" s="3">
        <f t="shared" si="14"/>
        <v>154995.1882200003</v>
      </c>
      <c r="H640" s="3">
        <f t="shared" si="15"/>
        <v>0.75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14632.01</v>
      </c>
      <c r="D642" s="2">
        <f>'PR-RAS'!E648</f>
        <v>79381.929999999993</v>
      </c>
      <c r="E642" s="2">
        <v>0</v>
      </c>
      <c r="F642" s="2">
        <v>0</v>
      </c>
      <c r="G642" s="3">
        <f t="shared" si="14"/>
        <v>111146.75267</v>
      </c>
      <c r="H642" s="3">
        <f t="shared" si="15"/>
        <v>8.0000000007203198E-2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64225.529999999555</v>
      </c>
      <c r="D644" s="2">
        <f>'PR-RAS'!E650</f>
        <v>175864.66000000044</v>
      </c>
      <c r="E644" s="2">
        <v>0</v>
      </c>
      <c r="F644" s="2">
        <v>0</v>
      </c>
      <c r="G644" s="3">
        <f t="shared" si="14"/>
        <v>267458.96855000028</v>
      </c>
      <c r="H644" s="3">
        <f t="shared" si="15"/>
        <v>0.81000000000494765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163</v>
      </c>
      <c r="D651" s="2">
        <f>'PR-RAS'!E658</f>
        <v>149</v>
      </c>
      <c r="E651" s="2">
        <v>0</v>
      </c>
      <c r="F651" s="2">
        <v>0</v>
      </c>
      <c r="G651" s="3">
        <f t="shared" si="14"/>
        <v>299.65000000000003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160</v>
      </c>
      <c r="D653" s="2">
        <f>'PR-RAS'!E660</f>
        <v>148</v>
      </c>
      <c r="E653" s="2">
        <v>0</v>
      </c>
      <c r="F653" s="2">
        <v>0</v>
      </c>
      <c r="G653" s="3">
        <f t="shared" si="14"/>
        <v>297.31200000000001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20694.400000000001</v>
      </c>
      <c r="D676" s="2">
        <f>'PR-RAS'!E683</f>
        <v>63539.89</v>
      </c>
      <c r="E676" s="2">
        <v>0</v>
      </c>
      <c r="F676" s="2">
        <v>0</v>
      </c>
      <c r="G676" s="3">
        <f t="shared" si="14"/>
        <v>99747.571500000005</v>
      </c>
      <c r="H676" s="3">
        <f t="shared" si="15"/>
        <v>0.51000000000203727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24715</v>
      </c>
      <c r="D695" s="2">
        <f>'PR-RAS'!E702</f>
        <v>19749.16</v>
      </c>
      <c r="E695" s="2">
        <v>0</v>
      </c>
      <c r="F695" s="2">
        <v>0</v>
      </c>
      <c r="G695" s="3">
        <f t="shared" si="14"/>
        <v>44564.04408</v>
      </c>
      <c r="H695" s="3">
        <f t="shared" si="15"/>
        <v>0.15999999999985448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809801.04</v>
      </c>
      <c r="D717" s="2">
        <f>'PR-RAS'!E724</f>
        <v>698416.53</v>
      </c>
      <c r="E717" s="2">
        <v>0</v>
      </c>
      <c r="F717" s="2">
        <v>0</v>
      </c>
      <c r="G717" s="3">
        <f t="shared" si="14"/>
        <v>1579950.0156</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81.03</v>
      </c>
      <c r="E719" s="2">
        <v>0</v>
      </c>
      <c r="F719" s="2">
        <v>0</v>
      </c>
      <c r="G719" s="3">
        <f t="shared" si="14"/>
        <v>116.35907999999999</v>
      </c>
      <c r="H719" s="3">
        <f t="shared" si="15"/>
        <v>3.0000000000001137E-2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19346.68</v>
      </c>
      <c r="D725" s="2">
        <f>'PR-RAS'!E732</f>
        <v>81584.289999999994</v>
      </c>
      <c r="E725" s="2">
        <v>0</v>
      </c>
      <c r="F725" s="2">
        <v>0</v>
      </c>
      <c r="G725" s="3">
        <f t="shared" si="14"/>
        <v>132141.04823999997</v>
      </c>
      <c r="H725" s="3">
        <f t="shared" si="15"/>
        <v>0.60999999999330612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34653.49</v>
      </c>
      <c r="D726" s="2">
        <f>'PR-RAS'!E733</f>
        <v>10405.98</v>
      </c>
      <c r="E726" s="2">
        <v>0</v>
      </c>
      <c r="F726" s="2">
        <v>0</v>
      </c>
      <c r="G726" s="3">
        <f t="shared" si="14"/>
        <v>40212.451249999998</v>
      </c>
      <c r="H726" s="3">
        <f t="shared" si="15"/>
        <v>0.50999999999839929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97199.15</v>
      </c>
      <c r="D727" s="2">
        <f>'PR-RAS'!E734</f>
        <v>95136.6</v>
      </c>
      <c r="E727" s="2">
        <v>0</v>
      </c>
      <c r="F727" s="2">
        <v>0</v>
      </c>
      <c r="G727" s="3">
        <f t="shared" si="14"/>
        <v>208704.92609999998</v>
      </c>
      <c r="H727" s="3">
        <f t="shared" si="15"/>
        <v>0.54999999998835847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5284.83</v>
      </c>
      <c r="D729" s="2">
        <f>'PR-RAS'!E736</f>
        <v>14291.03</v>
      </c>
      <c r="E729" s="2">
        <v>0</v>
      </c>
      <c r="F729" s="2">
        <v>0</v>
      </c>
      <c r="G729" s="3">
        <f t="shared" si="14"/>
        <v>24655.09592</v>
      </c>
      <c r="H729" s="3">
        <f t="shared" si="15"/>
        <v>0.2000000000007276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1107.05</v>
      </c>
      <c r="D731" s="2">
        <f>'PR-RAS'!E738</f>
        <v>0</v>
      </c>
      <c r="E731" s="2">
        <v>0</v>
      </c>
      <c r="F731" s="2">
        <v>0</v>
      </c>
      <c r="G731" s="3">
        <f t="shared" si="14"/>
        <v>808.14649999999995</v>
      </c>
      <c r="H731" s="3">
        <f t="shared" si="15"/>
        <v>4.9999999999954525E-2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4757.38</v>
      </c>
      <c r="D732" s="2">
        <f>'PR-RAS'!E739</f>
        <v>2686.75</v>
      </c>
      <c r="E732" s="2">
        <v>0</v>
      </c>
      <c r="F732" s="2">
        <v>0</v>
      </c>
      <c r="G732" s="3">
        <f t="shared" si="14"/>
        <v>7405.6732800000009</v>
      </c>
      <c r="H732" s="3">
        <f t="shared" si="15"/>
        <v>0.63000000000010914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3503.88</v>
      </c>
      <c r="D734" s="2">
        <f>'PR-RAS'!E741</f>
        <v>3450.79</v>
      </c>
      <c r="E734" s="2">
        <v>0</v>
      </c>
      <c r="F734" s="2">
        <v>0</v>
      </c>
      <c r="G734" s="3">
        <f t="shared" si="14"/>
        <v>7627.2021799999993</v>
      </c>
      <c r="H734" s="3">
        <f t="shared" si="15"/>
        <v>0.32999999999992724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223.36</v>
      </c>
      <c r="E735" s="2">
        <v>0</v>
      </c>
      <c r="F735" s="2">
        <v>0</v>
      </c>
      <c r="G735" s="3">
        <f t="shared" si="14"/>
        <v>327.89248000000003</v>
      </c>
      <c r="H735" s="3">
        <f t="shared" si="15"/>
        <v>0.36000000000001364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2520</v>
      </c>
      <c r="D737" s="2">
        <f>'PR-RAS'!E744</f>
        <v>4656</v>
      </c>
      <c r="E737" s="2">
        <v>0</v>
      </c>
      <c r="F737" s="2">
        <v>0</v>
      </c>
      <c r="G737" s="3">
        <f t="shared" si="28"/>
        <v>8708.351999999999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958359.91999999993</v>
      </c>
      <c r="D1011" s="7">
        <f>BILANCA!E6</f>
        <v>734200.75000000012</v>
      </c>
      <c r="E1011" s="7">
        <v>0</v>
      </c>
      <c r="F1011" s="7">
        <v>0</v>
      </c>
      <c r="G1011" s="8">
        <f t="shared" ref="G1011:G1306" si="38">B1011/1000*C1011+B1011/500*D1011</f>
        <v>2426.7614200000003</v>
      </c>
      <c r="H1011" s="8">
        <f t="shared" si="35"/>
        <v>0.32999999995809048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456574</v>
      </c>
      <c r="D1012" s="2">
        <f>BILANCA!E7</f>
        <v>521428.00000000012</v>
      </c>
      <c r="E1012" s="2">
        <v>0</v>
      </c>
      <c r="F1012" s="2">
        <v>0</v>
      </c>
      <c r="G1012" s="3">
        <f t="shared" si="38"/>
        <v>2998.8600000000006</v>
      </c>
      <c r="H1012" s="3">
        <f t="shared" si="35"/>
        <v>1.1641532182693481E-10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153887.85</v>
      </c>
      <c r="D1013" s="2">
        <f>BILANCA!E8</f>
        <v>183590.5</v>
      </c>
      <c r="E1013" s="2">
        <v>0</v>
      </c>
      <c r="F1013" s="2">
        <v>0</v>
      </c>
      <c r="G1013" s="3">
        <f t="shared" si="38"/>
        <v>1563.2065500000001</v>
      </c>
      <c r="H1013" s="3">
        <f t="shared" si="35"/>
        <v>0.64999999999417923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153887.85</v>
      </c>
      <c r="D1014" s="2">
        <f>BILANCA!E9</f>
        <v>153887.85</v>
      </c>
      <c r="E1014" s="2">
        <v>0</v>
      </c>
      <c r="F1014" s="2">
        <v>0</v>
      </c>
      <c r="G1014" s="3">
        <f t="shared" si="38"/>
        <v>1846.6542000000002</v>
      </c>
      <c r="H1014" s="3">
        <f t="shared" si="35"/>
        <v>0.29999999998835847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29702.65</v>
      </c>
      <c r="E1015" s="2">
        <v>0</v>
      </c>
      <c r="F1015" s="2">
        <v>0</v>
      </c>
      <c r="G1015" s="3">
        <f t="shared" si="38"/>
        <v>297.0265</v>
      </c>
      <c r="H1015" s="3">
        <f t="shared" si="35"/>
        <v>0.34999999999854481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302686.15000000002</v>
      </c>
      <c r="D1017" s="2">
        <f>BILANCA!E12</f>
        <v>337837.50000000012</v>
      </c>
      <c r="E1017" s="2">
        <v>0</v>
      </c>
      <c r="F1017" s="2">
        <v>0</v>
      </c>
      <c r="G1017" s="3">
        <f t="shared" si="38"/>
        <v>6848.5280500000026</v>
      </c>
      <c r="H1017" s="3">
        <f t="shared" si="35"/>
        <v>0.64999999990686774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186066.26</v>
      </c>
      <c r="D1018" s="2">
        <f>BILANCA!E13</f>
        <v>177849.8600000001</v>
      </c>
      <c r="E1018" s="2">
        <v>0</v>
      </c>
      <c r="F1018" s="2">
        <v>0</v>
      </c>
      <c r="G1018" s="3">
        <f t="shared" si="38"/>
        <v>4334.127840000001</v>
      </c>
      <c r="H1018" s="3">
        <f t="shared" si="35"/>
        <v>0.39999999990686774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1445338.16</v>
      </c>
      <c r="D1020" s="2">
        <f>BILANCA!E15</f>
        <v>1301916.33</v>
      </c>
      <c r="E1020" s="2">
        <v>0</v>
      </c>
      <c r="F1020" s="2">
        <v>0</v>
      </c>
      <c r="G1020" s="3">
        <f t="shared" si="38"/>
        <v>40491.708200000001</v>
      </c>
      <c r="H1020" s="3">
        <f t="shared" si="3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1259271.8999999999</v>
      </c>
      <c r="D1023" s="2">
        <f>BILANCA!E18</f>
        <v>1124066.47</v>
      </c>
      <c r="E1023" s="2">
        <v>0</v>
      </c>
      <c r="F1023" s="2">
        <v>0</v>
      </c>
      <c r="G1023" s="3">
        <f t="shared" si="38"/>
        <v>45596.262919999994</v>
      </c>
      <c r="H1023" s="3">
        <f t="shared" si="35"/>
        <v>0.57000000006519258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91142.979999999981</v>
      </c>
      <c r="D1024" s="2">
        <f>BILANCA!E19</f>
        <v>102556.72999999998</v>
      </c>
      <c r="E1024" s="2">
        <v>0</v>
      </c>
      <c r="F1024" s="2">
        <v>0</v>
      </c>
      <c r="G1024" s="3">
        <f t="shared" si="38"/>
        <v>4147.5901599999997</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149175.64000000001</v>
      </c>
      <c r="D1025" s="2">
        <f>BILANCA!E20</f>
        <v>112819.29</v>
      </c>
      <c r="E1025" s="2">
        <v>0</v>
      </c>
      <c r="F1025" s="2">
        <v>0</v>
      </c>
      <c r="G1025" s="3">
        <f t="shared" si="38"/>
        <v>5622.2132999999994</v>
      </c>
      <c r="H1025" s="3">
        <f t="shared" si="35"/>
        <v>0.64999999997962732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1900.39</v>
      </c>
      <c r="D1026" s="2">
        <f>BILANCA!E21</f>
        <v>1714.31</v>
      </c>
      <c r="E1026" s="2">
        <v>0</v>
      </c>
      <c r="F1026" s="2">
        <v>0</v>
      </c>
      <c r="G1026" s="3">
        <f t="shared" si="38"/>
        <v>85.264160000000004</v>
      </c>
      <c r="H1026" s="3">
        <f t="shared" si="35"/>
        <v>0.70000000000004547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38321.08</v>
      </c>
      <c r="D1027" s="2">
        <f>BILANCA!E22</f>
        <v>63001.38</v>
      </c>
      <c r="E1027" s="2">
        <v>0</v>
      </c>
      <c r="F1027" s="2">
        <v>0</v>
      </c>
      <c r="G1027" s="3">
        <f t="shared" si="38"/>
        <v>2793.5052800000003</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1250.9100000000001</v>
      </c>
      <c r="D1029" s="2">
        <f>BILANCA!E24</f>
        <v>919.11</v>
      </c>
      <c r="E1029" s="2">
        <v>0</v>
      </c>
      <c r="F1029" s="2">
        <v>0</v>
      </c>
      <c r="G1029" s="3">
        <f t="shared" si="38"/>
        <v>58.693470000000005</v>
      </c>
      <c r="H1029" s="3">
        <f t="shared" si="35"/>
        <v>0.19999999999993179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2415.56</v>
      </c>
      <c r="D1030" s="2">
        <f>BILANCA!E25</f>
        <v>1088.33</v>
      </c>
      <c r="E1030" s="2">
        <v>0</v>
      </c>
      <c r="F1030" s="2">
        <v>0</v>
      </c>
      <c r="G1030" s="3">
        <f t="shared" si="38"/>
        <v>91.844400000000007</v>
      </c>
      <c r="H1030" s="3">
        <f t="shared" si="35"/>
        <v>0.76999999999998181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326733.92</v>
      </c>
      <c r="D1031" s="2">
        <f>BILANCA!E26</f>
        <v>281465.34000000003</v>
      </c>
      <c r="E1031" s="2">
        <v>0</v>
      </c>
      <c r="F1031" s="2">
        <v>0</v>
      </c>
      <c r="G1031" s="3">
        <f t="shared" si="38"/>
        <v>18682.956600000001</v>
      </c>
      <c r="H1031" s="3">
        <f t="shared" si="35"/>
        <v>0.42000000004190952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428654.52</v>
      </c>
      <c r="D1033" s="2">
        <f>BILANCA!E28</f>
        <v>358451.03</v>
      </c>
      <c r="E1033" s="2">
        <v>0</v>
      </c>
      <c r="F1033" s="2">
        <v>0</v>
      </c>
      <c r="G1033" s="3">
        <f t="shared" si="38"/>
        <v>26347.801340000002</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25476.910000000003</v>
      </c>
      <c r="D1034" s="2">
        <f>BILANCA!E29</f>
        <v>57430.91</v>
      </c>
      <c r="E1034" s="2">
        <v>0</v>
      </c>
      <c r="F1034" s="2">
        <v>0</v>
      </c>
      <c r="G1034" s="3">
        <f t="shared" si="38"/>
        <v>3368.1295200000004</v>
      </c>
      <c r="H1034" s="3">
        <f t="shared" si="35"/>
        <v>0.17999999999301508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60414.720000000001</v>
      </c>
      <c r="D1035" s="2">
        <f>BILANCA!E30</f>
        <v>77344.820000000007</v>
      </c>
      <c r="E1035" s="2">
        <v>0</v>
      </c>
      <c r="F1035" s="2">
        <v>0</v>
      </c>
      <c r="G1035" s="3">
        <f t="shared" si="38"/>
        <v>5377.6090000000004</v>
      </c>
      <c r="H1035" s="3">
        <f t="shared" si="35"/>
        <v>0.45999999999185093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34937.81</v>
      </c>
      <c r="D1039" s="2">
        <f>BILANCA!E34</f>
        <v>19913.91</v>
      </c>
      <c r="E1039" s="2">
        <v>0</v>
      </c>
      <c r="F1039" s="2">
        <v>0</v>
      </c>
      <c r="G1039" s="3">
        <f t="shared" si="38"/>
        <v>2168.20327</v>
      </c>
      <c r="H1039" s="3">
        <f t="shared" si="35"/>
        <v>0.28000000000247383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2786.88</v>
      </c>
      <c r="D1052" s="2">
        <f>BILANCA!E47</f>
        <v>2786.86</v>
      </c>
      <c r="E1052" s="2">
        <v>0</v>
      </c>
      <c r="F1052" s="2">
        <v>0</v>
      </c>
      <c r="G1052" s="3">
        <f t="shared" si="38"/>
        <v>351.14520000000005</v>
      </c>
      <c r="H1052" s="3">
        <f t="shared" si="35"/>
        <v>0.25999999999976353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2786.88</v>
      </c>
      <c r="D1055" s="2">
        <f>BILANCA!E50</f>
        <v>2786.86</v>
      </c>
      <c r="E1055" s="2">
        <v>0</v>
      </c>
      <c r="F1055" s="2">
        <v>0</v>
      </c>
      <c r="G1055" s="3">
        <f t="shared" si="38"/>
        <v>376.22699999999998</v>
      </c>
      <c r="H1055" s="3">
        <f t="shared" si="35"/>
        <v>0.25999999999976353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336680.57</v>
      </c>
      <c r="D1059" s="2">
        <f>BILANCA!E54</f>
        <v>269745.53000000003</v>
      </c>
      <c r="E1059" s="2">
        <v>0</v>
      </c>
      <c r="F1059" s="2">
        <v>0</v>
      </c>
      <c r="G1059" s="3">
        <f t="shared" si="38"/>
        <v>42932.409870000003</v>
      </c>
      <c r="H1059" s="3">
        <f t="shared" si="35"/>
        <v>0.8999999999650754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336680.57</v>
      </c>
      <c r="D1060" s="2">
        <f>BILANCA!E55</f>
        <v>269745.53000000003</v>
      </c>
      <c r="E1060" s="2">
        <v>0</v>
      </c>
      <c r="F1060" s="2">
        <v>0</v>
      </c>
      <c r="G1060" s="3">
        <f t="shared" si="38"/>
        <v>43808.5815</v>
      </c>
      <c r="H1060" s="3">
        <f t="shared" si="35"/>
        <v>0.8999999999650754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501785.92</v>
      </c>
      <c r="D1074" s="2">
        <f>BILANCA!E69</f>
        <v>212772.75</v>
      </c>
      <c r="E1074" s="2">
        <v>0</v>
      </c>
      <c r="F1074" s="2">
        <v>0</v>
      </c>
      <c r="G1074" s="3">
        <f t="shared" si="38"/>
        <v>59349.210879999999</v>
      </c>
      <c r="H1074" s="3">
        <f t="shared" si="35"/>
        <v>0.33000000001629815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6399.9</v>
      </c>
      <c r="D1087" s="2">
        <f>BILANCA!E82</f>
        <v>3377.6800000000003</v>
      </c>
      <c r="E1087" s="2">
        <v>0</v>
      </c>
      <c r="F1087" s="2">
        <v>0</v>
      </c>
      <c r="G1087" s="3">
        <f t="shared" si="38"/>
        <v>1012.95502</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252.63</v>
      </c>
      <c r="E1090" s="2">
        <v>0</v>
      </c>
      <c r="F1090" s="2">
        <v>0</v>
      </c>
      <c r="G1090" s="3">
        <f t="shared" si="38"/>
        <v>40.4208</v>
      </c>
      <c r="H1090" s="3">
        <f t="shared" si="35"/>
        <v>0.37000000000000455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6399.9</v>
      </c>
      <c r="D1092" s="2">
        <f>BILANCA!E87</f>
        <v>3125.05</v>
      </c>
      <c r="E1092" s="2">
        <v>0</v>
      </c>
      <c r="F1092" s="2">
        <v>0</v>
      </c>
      <c r="G1092" s="3">
        <f t="shared" si="38"/>
        <v>1037.3000000000002</v>
      </c>
      <c r="H1092" s="3">
        <f t="shared" si="35"/>
        <v>0.1500000000005457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492878.56999999995</v>
      </c>
      <c r="D1152" s="2">
        <f>BILANCA!E147</f>
        <v>206887.62</v>
      </c>
      <c r="E1152" s="2">
        <v>0</v>
      </c>
      <c r="F1152" s="2">
        <v>0</v>
      </c>
      <c r="G1152" s="3">
        <f t="shared" si="38"/>
        <v>128744.84101999999</v>
      </c>
      <c r="H1152" s="3">
        <f t="shared" si="41"/>
        <v>0.81000000005587935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2528.9</v>
      </c>
      <c r="E1155" s="2">
        <v>0</v>
      </c>
      <c r="F1155" s="2">
        <v>0</v>
      </c>
      <c r="G1155" s="3">
        <f t="shared" si="38"/>
        <v>733.38099999999997</v>
      </c>
      <c r="H1155" s="3">
        <f t="shared" si="41"/>
        <v>9.9999999999909051E-2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2528.9</v>
      </c>
      <c r="E1161" s="2">
        <v>0</v>
      </c>
      <c r="F1161" s="2">
        <v>0</v>
      </c>
      <c r="G1161" s="3">
        <f t="shared" si="38"/>
        <v>763.7278</v>
      </c>
      <c r="H1161" s="3">
        <f t="shared" si="41"/>
        <v>9.9999999999909051E-2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2718.37</v>
      </c>
      <c r="D1164" s="2">
        <f>BILANCA!E159</f>
        <v>761.36</v>
      </c>
      <c r="E1164" s="2">
        <v>0</v>
      </c>
      <c r="F1164" s="2">
        <v>0</v>
      </c>
      <c r="G1164" s="3">
        <f t="shared" si="38"/>
        <v>653.12785999999994</v>
      </c>
      <c r="H1164" s="3">
        <f t="shared" si="41"/>
        <v>0.7299999999999045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137088.87</v>
      </c>
      <c r="D1165" s="2">
        <f>BILANCA!E160</f>
        <v>79275.45</v>
      </c>
      <c r="E1165" s="2">
        <v>0</v>
      </c>
      <c r="F1165" s="2">
        <v>0</v>
      </c>
      <c r="G1165" s="3">
        <f t="shared" si="38"/>
        <v>45824.164349999992</v>
      </c>
      <c r="H1165" s="3">
        <f t="shared" si="41"/>
        <v>0.58000000000174623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2481.6</v>
      </c>
      <c r="D1166" s="2">
        <f>BILANCA!E161</f>
        <v>5244.76</v>
      </c>
      <c r="E1166" s="2">
        <v>0</v>
      </c>
      <c r="F1166" s="2">
        <v>0</v>
      </c>
      <c r="G1166" s="3">
        <f t="shared" si="38"/>
        <v>2023.4947200000001</v>
      </c>
      <c r="H1166" s="3">
        <f t="shared" si="41"/>
        <v>0.63999999999987267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381453.49</v>
      </c>
      <c r="D1167" s="2">
        <f>BILANCA!E162</f>
        <v>146881.24</v>
      </c>
      <c r="E1167" s="2">
        <v>0</v>
      </c>
      <c r="F1167" s="2">
        <v>0</v>
      </c>
      <c r="G1167" s="3">
        <f t="shared" si="38"/>
        <v>106008.90729</v>
      </c>
      <c r="H1167" s="3">
        <f t="shared" si="41"/>
        <v>0.72999999998137355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1561.73</v>
      </c>
      <c r="D1168" s="2">
        <f>BILANCA!E163</f>
        <v>288.48</v>
      </c>
      <c r="E1168" s="2">
        <v>0</v>
      </c>
      <c r="F1168" s="2">
        <v>0</v>
      </c>
      <c r="G1168" s="3">
        <f t="shared" si="38"/>
        <v>337.91302000000002</v>
      </c>
      <c r="H1168" s="3">
        <f t="shared" si="41"/>
        <v>0.75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32425.49</v>
      </c>
      <c r="D1169" s="2">
        <f>BILANCA!E164</f>
        <v>28092.57</v>
      </c>
      <c r="E1169" s="2">
        <v>0</v>
      </c>
      <c r="F1169" s="2">
        <v>0</v>
      </c>
      <c r="G1169" s="3">
        <f t="shared" si="38"/>
        <v>14089.090170000001</v>
      </c>
      <c r="H1169" s="3">
        <f t="shared" si="41"/>
        <v>0.92000000000189175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2507.4499999999998</v>
      </c>
      <c r="D1170" s="2">
        <f>BILANCA!E165</f>
        <v>2507.4499999999998</v>
      </c>
      <c r="E1170" s="2">
        <v>0</v>
      </c>
      <c r="F1170" s="2">
        <v>0</v>
      </c>
      <c r="G1170" s="3">
        <f t="shared" si="38"/>
        <v>1203.576</v>
      </c>
      <c r="H1170" s="3">
        <f t="shared" si="41"/>
        <v>0.8999999999996362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2507.4499999999998</v>
      </c>
      <c r="D1172" s="2">
        <f>BILANCA!E167</f>
        <v>2507.4499999999998</v>
      </c>
      <c r="E1172" s="2">
        <v>0</v>
      </c>
      <c r="F1172" s="2">
        <v>0</v>
      </c>
      <c r="G1172" s="3">
        <f t="shared" si="38"/>
        <v>1218.6206999999999</v>
      </c>
      <c r="H1172" s="3">
        <f t="shared" si="41"/>
        <v>0.8999999999996362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958359.91999999993</v>
      </c>
      <c r="D1180" s="2">
        <f>BILANCA!E176</f>
        <v>734200.75</v>
      </c>
      <c r="E1180" s="2">
        <v>0</v>
      </c>
      <c r="F1180" s="2">
        <v>0</v>
      </c>
      <c r="G1180" s="3">
        <f t="shared" si="38"/>
        <v>412549.44140000001</v>
      </c>
      <c r="H1180" s="3">
        <f t="shared" si="41"/>
        <v>0.33000000007450581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452078.92</v>
      </c>
      <c r="D1181" s="2">
        <f>BILANCA!E177</f>
        <v>326123.58</v>
      </c>
      <c r="E1181" s="2">
        <v>0</v>
      </c>
      <c r="F1181" s="2">
        <v>0</v>
      </c>
      <c r="G1181" s="3">
        <f t="shared" si="38"/>
        <v>188839.75968000002</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452078.92</v>
      </c>
      <c r="D1182" s="2">
        <f>BILANCA!E178</f>
        <v>317217.33</v>
      </c>
      <c r="E1182" s="2">
        <v>0</v>
      </c>
      <c r="F1182" s="2">
        <v>0</v>
      </c>
      <c r="G1182" s="3">
        <f t="shared" si="38"/>
        <v>186880.33575999999</v>
      </c>
      <c r="H1182" s="3">
        <f t="shared" si="41"/>
        <v>0.41000000003259629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363437.6</v>
      </c>
      <c r="D1183" s="2">
        <f>BILANCA!E179</f>
        <v>231627.25</v>
      </c>
      <c r="E1183" s="2">
        <v>0</v>
      </c>
      <c r="F1183" s="2">
        <v>0</v>
      </c>
      <c r="G1183" s="3">
        <f t="shared" si="38"/>
        <v>143017.73329999999</v>
      </c>
      <c r="H1183" s="3">
        <f t="shared" si="41"/>
        <v>0.65000000002328306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88359.77</v>
      </c>
      <c r="D1184" s="2">
        <f>BILANCA!E180</f>
        <v>85590.080000000002</v>
      </c>
      <c r="E1184" s="2">
        <v>0</v>
      </c>
      <c r="F1184" s="2">
        <v>0</v>
      </c>
      <c r="G1184" s="3">
        <f t="shared" si="38"/>
        <v>45159.947820000001</v>
      </c>
      <c r="H1184" s="3">
        <f t="shared" si="41"/>
        <v>0.30999999999767169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0.05</v>
      </c>
      <c r="D1185" s="2">
        <f>BILANCA!E181</f>
        <v>0</v>
      </c>
      <c r="E1185" s="2">
        <v>0</v>
      </c>
      <c r="F1185" s="2">
        <v>0</v>
      </c>
      <c r="G1185" s="3">
        <f t="shared" si="38"/>
        <v>8.7499999999999991E-3</v>
      </c>
      <c r="H1185" s="3">
        <f t="shared" si="41"/>
        <v>0.05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0.05</v>
      </c>
      <c r="D1188" s="2">
        <f>BILANCA!E184</f>
        <v>0</v>
      </c>
      <c r="E1188" s="2">
        <v>0</v>
      </c>
      <c r="F1188" s="2">
        <v>0</v>
      </c>
      <c r="G1188" s="3">
        <f t="shared" si="38"/>
        <v>8.8999999999999999E-3</v>
      </c>
      <c r="H1188" s="3">
        <f t="shared" si="41"/>
        <v>0.05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281.5</v>
      </c>
      <c r="D1200" s="2">
        <f>BILANCA!E196</f>
        <v>0</v>
      </c>
      <c r="E1200" s="2">
        <v>0</v>
      </c>
      <c r="F1200" s="2">
        <v>0</v>
      </c>
      <c r="G1200" s="3">
        <f t="shared" si="38"/>
        <v>53.484999999999999</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8906.25</v>
      </c>
      <c r="E1201" s="2">
        <v>0</v>
      </c>
      <c r="F1201" s="2">
        <v>0</v>
      </c>
      <c r="G1201" s="3">
        <f t="shared" si="38"/>
        <v>3402.1875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8906.25</v>
      </c>
      <c r="E1203" s="2">
        <v>0</v>
      </c>
      <c r="F1203" s="2">
        <v>0</v>
      </c>
      <c r="G1203" s="3">
        <f t="shared" si="44"/>
        <v>3437.8125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506281</v>
      </c>
      <c r="D1255" s="2">
        <f>BILANCA!E251</f>
        <v>408077.17</v>
      </c>
      <c r="E1255" s="2">
        <v>0</v>
      </c>
      <c r="F1255" s="2">
        <v>0</v>
      </c>
      <c r="G1255" s="3">
        <f t="shared" si="38"/>
        <v>323996.65830000001</v>
      </c>
      <c r="H1255" s="3">
        <f t="shared" si="41"/>
        <v>0.16999999998370185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456574</v>
      </c>
      <c r="D1256" s="2">
        <f>BILANCA!E252</f>
        <v>521428</v>
      </c>
      <c r="E1256" s="2">
        <v>0</v>
      </c>
      <c r="F1256" s="2">
        <v>0</v>
      </c>
      <c r="G1256" s="3">
        <f t="shared" si="38"/>
        <v>368859.78</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456574</v>
      </c>
      <c r="D1257" s="2">
        <f>BILANCA!E253</f>
        <v>521428</v>
      </c>
      <c r="E1257" s="2">
        <v>0</v>
      </c>
      <c r="F1257" s="2">
        <v>0</v>
      </c>
      <c r="G1257" s="3">
        <f t="shared" si="38"/>
        <v>370359.21</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-64225.53</v>
      </c>
      <c r="D1259" s="2">
        <f>BILANCA!E255</f>
        <v>-175864.66</v>
      </c>
      <c r="E1259" s="2">
        <v>0</v>
      </c>
      <c r="F1259" s="2">
        <v>0</v>
      </c>
      <c r="G1259" s="3">
        <f t="shared" si="38"/>
        <v>-103572.75765</v>
      </c>
      <c r="H1259" s="3">
        <f t="shared" si="41"/>
        <v>0.80999999999767169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64225.53</v>
      </c>
      <c r="D1264" s="2">
        <f>BILANCA!E260</f>
        <v>175864.66</v>
      </c>
      <c r="E1264" s="2">
        <v>0</v>
      </c>
      <c r="F1264" s="2">
        <v>0</v>
      </c>
      <c r="G1264" s="3">
        <f t="shared" si="38"/>
        <v>105652.5319</v>
      </c>
      <c r="H1264" s="3">
        <f t="shared" si="41"/>
        <v>0.80999999999767169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13071.61</v>
      </c>
      <c r="D1265" s="2">
        <f>BILANCA!E261</f>
        <v>149938.91</v>
      </c>
      <c r="E1265" s="2">
        <v>0</v>
      </c>
      <c r="F1265" s="2">
        <v>0</v>
      </c>
      <c r="G1265" s="3">
        <f t="shared" si="38"/>
        <v>79802.104650000008</v>
      </c>
      <c r="H1265" s="3">
        <f t="shared" si="41"/>
        <v>0.47999999999592546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51153.919999999998</v>
      </c>
      <c r="D1266" s="2">
        <f>BILANCA!E262</f>
        <v>25925.75</v>
      </c>
      <c r="E1266" s="2">
        <v>0</v>
      </c>
      <c r="F1266" s="2">
        <v>0</v>
      </c>
      <c r="G1266" s="3">
        <f t="shared" si="38"/>
        <v>26369.38752</v>
      </c>
      <c r="H1266" s="3">
        <f t="shared" si="41"/>
        <v>0.33000000000174623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111425.08</v>
      </c>
      <c r="D1278" s="2">
        <f>BILANCA!E274</f>
        <v>60006.380000000005</v>
      </c>
      <c r="E1278" s="2">
        <v>0</v>
      </c>
      <c r="F1278" s="2">
        <v>0</v>
      </c>
      <c r="G1278" s="3">
        <f t="shared" si="38"/>
        <v>62025.341120000005</v>
      </c>
      <c r="H1278" s="3">
        <f t="shared" si="41"/>
        <v>0.46000000000640284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2528.9</v>
      </c>
      <c r="E1281" s="2">
        <v>0</v>
      </c>
      <c r="F1281" s="2">
        <v>0</v>
      </c>
      <c r="G1281" s="3">
        <f t="shared" si="48"/>
        <v>1370.6638</v>
      </c>
      <c r="H1281" s="3">
        <f t="shared" si="49"/>
        <v>9.9999999999909051E-2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2528.9</v>
      </c>
      <c r="E1287" s="2">
        <v>0</v>
      </c>
      <c r="F1287" s="2">
        <v>0</v>
      </c>
      <c r="G1287" s="3">
        <f t="shared" si="48"/>
        <v>1401.0106000000001</v>
      </c>
      <c r="H1287" s="3">
        <f t="shared" si="49"/>
        <v>9.9999999999909051E-2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2718.37</v>
      </c>
      <c r="D1290" s="2">
        <f>BILANCA!E286</f>
        <v>761.36</v>
      </c>
      <c r="E1290" s="2">
        <v>0</v>
      </c>
      <c r="F1290" s="2">
        <v>0</v>
      </c>
      <c r="G1290" s="3">
        <f t="shared" si="48"/>
        <v>1187.5052000000001</v>
      </c>
      <c r="H1290" s="3">
        <f t="shared" si="49"/>
        <v>0.7299999999999045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104663.38</v>
      </c>
      <c r="D1291" s="2">
        <f>BILANCA!E287</f>
        <v>51182.879999999997</v>
      </c>
      <c r="E1291" s="2">
        <v>0</v>
      </c>
      <c r="F1291" s="2">
        <v>0</v>
      </c>
      <c r="G1291" s="3">
        <f t="shared" si="48"/>
        <v>58175.188340000008</v>
      </c>
      <c r="H1291" s="3">
        <f t="shared" si="49"/>
        <v>0.50000000000727596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2481.6</v>
      </c>
      <c r="D1292" s="2">
        <f>BILANCA!E288</f>
        <v>5244.76</v>
      </c>
      <c r="E1292" s="2">
        <v>0</v>
      </c>
      <c r="F1292" s="2">
        <v>0</v>
      </c>
      <c r="G1292" s="3">
        <f t="shared" si="48"/>
        <v>3657.8558399999993</v>
      </c>
      <c r="H1292" s="3">
        <f t="shared" si="49"/>
        <v>0.63999999999987267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1561.73</v>
      </c>
      <c r="D1294" s="2">
        <f>BILANCA!E290</f>
        <v>288.48</v>
      </c>
      <c r="E1294" s="2">
        <v>0</v>
      </c>
      <c r="F1294" s="2">
        <v>0</v>
      </c>
      <c r="G1294" s="3">
        <f t="shared" si="48"/>
        <v>607.38796000000002</v>
      </c>
      <c r="H1294" s="3">
        <f t="shared" si="49"/>
        <v>0.75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2507.4499999999998</v>
      </c>
      <c r="D1295" s="2">
        <f>BILANCA!E291</f>
        <v>2507.4499999999998</v>
      </c>
      <c r="E1295" s="2">
        <v>0</v>
      </c>
      <c r="F1295" s="2">
        <v>0</v>
      </c>
      <c r="G1295" s="3">
        <f t="shared" si="38"/>
        <v>2143.8697499999998</v>
      </c>
      <c r="H1295" s="3">
        <f t="shared" si="41"/>
        <v>0.8999999999996362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2507.4499999999998</v>
      </c>
      <c r="D1297" s="2">
        <f>BILANCA!E293</f>
        <v>2507.4499999999998</v>
      </c>
      <c r="E1297" s="2">
        <v>0</v>
      </c>
      <c r="F1297" s="2">
        <v>0</v>
      </c>
      <c r="G1297" s="3">
        <f t="shared" si="50"/>
        <v>2158.9144499999998</v>
      </c>
      <c r="H1297" s="3">
        <f t="shared" si="51"/>
        <v>0.8999999999996362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1169345.6299999999</v>
      </c>
      <c r="D1301" s="2">
        <f>BILANCA!E297</f>
        <v>458139.96</v>
      </c>
      <c r="E1301" s="2">
        <v>0</v>
      </c>
      <c r="F1301" s="2">
        <v>0</v>
      </c>
      <c r="G1301" s="3">
        <f t="shared" si="38"/>
        <v>606917.03504999995</v>
      </c>
      <c r="H1301" s="3">
        <f t="shared" si="41"/>
        <v>0.41000000009080395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1169345.6299999999</v>
      </c>
      <c r="D1302" s="2">
        <f>BILANCA!E298</f>
        <v>458139.96</v>
      </c>
      <c r="E1302" s="2">
        <v>0</v>
      </c>
      <c r="F1302" s="2">
        <v>0</v>
      </c>
      <c r="G1302" s="3">
        <f t="shared" si="38"/>
        <v>609002.66059999994</v>
      </c>
      <c r="H1302" s="3">
        <f t="shared" si="41"/>
        <v>0.41000000009080395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70183.59</v>
      </c>
      <c r="D1305" s="2">
        <f>BILANCA!E302</f>
        <v>40003.51</v>
      </c>
      <c r="E1305" s="2">
        <v>0</v>
      </c>
      <c r="F1305" s="2">
        <v>0</v>
      </c>
      <c r="G1305" s="3">
        <f t="shared" si="38"/>
        <v>44306.229949999994</v>
      </c>
      <c r="H1305" s="3">
        <f t="shared" si="41"/>
        <v>0.90000000000145519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455120.47</v>
      </c>
      <c r="D1306" s="2">
        <f>BILANCA!E303</f>
        <v>194976.68</v>
      </c>
      <c r="E1306" s="2">
        <v>0</v>
      </c>
      <c r="F1306" s="2">
        <v>0</v>
      </c>
      <c r="G1306" s="3">
        <f t="shared" si="38"/>
        <v>250141.85368</v>
      </c>
      <c r="H1306" s="3">
        <f t="shared" si="41"/>
        <v>0.78999999997904524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2507.4499999999998</v>
      </c>
      <c r="D1308" s="2">
        <f>BILANCA!E305</f>
        <v>2507.4499999999998</v>
      </c>
      <c r="E1308" s="2">
        <v>0</v>
      </c>
      <c r="F1308" s="2">
        <v>0</v>
      </c>
      <c r="G1308" s="3">
        <f t="shared" ref="G1308:G1581" si="52">B1308/1000*C1308+B1308/500*D1308</f>
        <v>2241.6602999999996</v>
      </c>
      <c r="H1308" s="3">
        <f t="shared" si="41"/>
        <v>0.8999999999996362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6399.9</v>
      </c>
      <c r="D1311" s="2">
        <f>BILANCA!E308</f>
        <v>2972.41</v>
      </c>
      <c r="E1311" s="2">
        <v>0</v>
      </c>
      <c r="F1311" s="2">
        <v>0</v>
      </c>
      <c r="G1311" s="3">
        <f t="shared" si="52"/>
        <v>3715.7607199999998</v>
      </c>
      <c r="H1311" s="3">
        <f t="shared" si="41"/>
        <v>0.51000000000021828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152.63999999999999</v>
      </c>
      <c r="E1312" s="2">
        <v>0</v>
      </c>
      <c r="F1312" s="2">
        <v>0</v>
      </c>
      <c r="G1312" s="3">
        <f t="shared" si="52"/>
        <v>92.194559999999996</v>
      </c>
      <c r="H1312" s="3">
        <f t="shared" si="41"/>
        <v>0.36000000000001364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381453.49</v>
      </c>
      <c r="D1338" s="2">
        <f>BILANCA!E335</f>
        <v>146881.24</v>
      </c>
      <c r="E1338" s="2">
        <v>0</v>
      </c>
      <c r="F1338" s="2">
        <v>0</v>
      </c>
      <c r="G1338" s="3">
        <f t="shared" si="52"/>
        <v>221470.83815999998</v>
      </c>
      <c r="H1338" s="3">
        <f t="shared" si="41"/>
        <v>0.72999999998137355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452078.92</v>
      </c>
      <c r="D1340" s="2">
        <f>BILANCA!E337</f>
        <v>317217.33</v>
      </c>
      <c r="E1340" s="2">
        <v>0</v>
      </c>
      <c r="F1340" s="2">
        <v>0</v>
      </c>
      <c r="G1340" s="3">
        <f t="shared" si="52"/>
        <v>358549.48140000005</v>
      </c>
      <c r="H1340" s="3">
        <f t="shared" si="41"/>
        <v>0.41000000003259629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8906.25</v>
      </c>
      <c r="E1342" s="2">
        <v>0</v>
      </c>
      <c r="F1342" s="2">
        <v>0</v>
      </c>
      <c r="G1342" s="3">
        <f t="shared" si="52"/>
        <v>5913.75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281.5</v>
      </c>
      <c r="D1347" s="2">
        <f>BILANCA!E344</f>
        <v>0</v>
      </c>
      <c r="E1347" s="2">
        <v>0</v>
      </c>
      <c r="F1347" s="2">
        <v>0</v>
      </c>
      <c r="G1347" s="3">
        <f t="shared" si="52"/>
        <v>94.865500000000011</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1343.58</v>
      </c>
      <c r="E1384" s="2">
        <v>0</v>
      </c>
      <c r="F1384" s="2">
        <v>0</v>
      </c>
      <c r="G1384" s="3">
        <f t="shared" si="59"/>
        <v>1004.99784</v>
      </c>
      <c r="H1384" s="3">
        <f t="shared" si="60"/>
        <v>0.42000000000007276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1062.42</v>
      </c>
      <c r="E1387" s="2">
        <v>0</v>
      </c>
      <c r="F1387" s="2">
        <v>0</v>
      </c>
      <c r="G1387" s="3">
        <f t="shared" si="59"/>
        <v>801.06468000000007</v>
      </c>
      <c r="H1387" s="3">
        <f t="shared" si="60"/>
        <v>0.42000000000007276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1169345.6299999999</v>
      </c>
      <c r="D1390" s="2">
        <f>BILANCA!E387</f>
        <v>458139.96</v>
      </c>
      <c r="E1390" s="2">
        <v>0</v>
      </c>
      <c r="F1390" s="2">
        <v>0</v>
      </c>
      <c r="G1390" s="3">
        <f t="shared" ref="G1390:G1399" si="61">B1390/1000*C1390+B1390/500*D1390</f>
        <v>792537.70900000003</v>
      </c>
      <c r="H1390" s="3">
        <f t="shared" ref="H1390:H1399" si="62">ABS(C1390-ROUND(C1390,0))+ABS(D1390-ROUND(D1390,0))</f>
        <v>0.41000000009080395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4165959.18</v>
      </c>
      <c r="D1510" s="2">
        <f>'RAS-funkcijski'!E114</f>
        <v>4913030.25</v>
      </c>
      <c r="E1510" s="2">
        <v>0</v>
      </c>
      <c r="F1510" s="2">
        <v>0</v>
      </c>
      <c r="G1510" s="3">
        <f t="shared" si="52"/>
        <v>1539122.1647999999</v>
      </c>
      <c r="H1510" s="3">
        <f t="shared" si="63"/>
        <v>0.43000000016763806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4165959.18</v>
      </c>
      <c r="D1511" s="2">
        <f>'RAS-funkcijski'!E115</f>
        <v>4913030.25</v>
      </c>
      <c r="E1511" s="2">
        <v>0</v>
      </c>
      <c r="F1511" s="2">
        <v>0</v>
      </c>
      <c r="G1511" s="3">
        <f t="shared" si="52"/>
        <v>1553114.1844799998</v>
      </c>
      <c r="H1511" s="3">
        <f t="shared" si="63"/>
        <v>0.43000000016763806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4165959.18</v>
      </c>
      <c r="D1512" s="2">
        <f>'RAS-funkcijski'!E116</f>
        <v>4913030.25</v>
      </c>
      <c r="E1512" s="2">
        <v>0</v>
      </c>
      <c r="F1512" s="2">
        <v>0</v>
      </c>
      <c r="G1512" s="3">
        <f t="shared" si="52"/>
        <v>1567106.2041600002</v>
      </c>
      <c r="H1512" s="3">
        <f t="shared" si="63"/>
        <v>0.43000000016763806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4165959.18</v>
      </c>
      <c r="D1537" s="14">
        <f>'RAS-funkcijski'!E141</f>
        <v>4913030.25</v>
      </c>
      <c r="E1537" s="14">
        <v>0</v>
      </c>
      <c r="F1537" s="14">
        <v>0</v>
      </c>
      <c r="G1537" s="15">
        <f t="shared" si="52"/>
        <v>1916906.6961600001</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9811.68</v>
      </c>
      <c r="D1538" s="7">
        <f>'P-VRIO'!E5</f>
        <v>71909.279999999999</v>
      </c>
      <c r="E1538" s="7">
        <v>0</v>
      </c>
      <c r="F1538" s="7">
        <v>0</v>
      </c>
      <c r="G1538" s="8">
        <f t="shared" si="52"/>
        <v>153.63023999999999</v>
      </c>
      <c r="H1538" s="8">
        <f t="shared" si="63"/>
        <v>0.59999999999854481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9811.68</v>
      </c>
      <c r="D1555" s="2">
        <f>'P-VRIO'!E22</f>
        <v>71909.279999999999</v>
      </c>
      <c r="E1555" s="2">
        <v>0</v>
      </c>
      <c r="F1555" s="2">
        <v>0</v>
      </c>
      <c r="G1555" s="3">
        <f t="shared" si="52"/>
        <v>2765.3443199999997</v>
      </c>
      <c r="H1555" s="3">
        <f t="shared" si="63"/>
        <v>0.59999999999854481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9811.68</v>
      </c>
      <c r="D1556" s="2">
        <f>'P-VRIO'!E23</f>
        <v>71909.279999999999</v>
      </c>
      <c r="E1556" s="2">
        <v>0</v>
      </c>
      <c r="F1556" s="2">
        <v>0</v>
      </c>
      <c r="G1556" s="3">
        <f t="shared" si="52"/>
        <v>2918.9745599999997</v>
      </c>
      <c r="H1556" s="3">
        <f t="shared" si="63"/>
        <v>0.59999999999854481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9811.68</v>
      </c>
      <c r="D1558" s="2">
        <f>'P-VRIO'!E25</f>
        <v>71909.279999999999</v>
      </c>
      <c r="E1558" s="2">
        <v>0</v>
      </c>
      <c r="F1558" s="2">
        <v>0</v>
      </c>
      <c r="G1558" s="3">
        <f t="shared" si="52"/>
        <v>3226.23504</v>
      </c>
      <c r="H1558" s="3">
        <f t="shared" si="63"/>
        <v>0.59999999999854481</v>
      </c>
      <c r="I1558" s="11">
        <f t="shared" si="66"/>
        <v>1935.7410239953051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452078.92</v>
      </c>
      <c r="D1582" s="7"/>
      <c r="E1582" s="7">
        <v>0</v>
      </c>
      <c r="F1582" s="7">
        <v>0</v>
      </c>
      <c r="G1582" s="8">
        <f t="shared" ref="G1582:G1686" si="70">B1582/1000*C1582</f>
        <v>452.07891999999998</v>
      </c>
      <c r="H1582" s="8">
        <f t="shared" ref="H1582:H1686" si="71">ABS(C1582-ROUND(C1582,0))</f>
        <v>8.0000000016298145E-2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4928275.29</v>
      </c>
      <c r="D1583" s="2">
        <v>0</v>
      </c>
      <c r="E1583" s="2">
        <v>0</v>
      </c>
      <c r="F1583" s="2">
        <v>0</v>
      </c>
      <c r="G1583" s="3">
        <f t="shared" si="70"/>
        <v>9856.550580000001</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4797968.09</v>
      </c>
      <c r="D1585" s="2">
        <v>0</v>
      </c>
      <c r="E1585" s="2">
        <v>0</v>
      </c>
      <c r="F1585" s="2">
        <v>0</v>
      </c>
      <c r="G1585" s="3">
        <f t="shared" si="70"/>
        <v>19191.872360000001</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3897415.23</v>
      </c>
      <c r="D1586" s="2">
        <v>0</v>
      </c>
      <c r="E1586" s="2">
        <v>0</v>
      </c>
      <c r="F1586" s="2">
        <v>0</v>
      </c>
      <c r="G1586" s="3">
        <f t="shared" si="70"/>
        <v>19487.076150000001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878825.21</v>
      </c>
      <c r="D1587" s="2">
        <v>0</v>
      </c>
      <c r="E1587" s="2">
        <v>0</v>
      </c>
      <c r="F1587" s="2">
        <v>0</v>
      </c>
      <c r="G1587" s="3">
        <f t="shared" si="70"/>
        <v>5272.9512599999998</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21300</v>
      </c>
      <c r="D1592" s="2">
        <v>0</v>
      </c>
      <c r="E1592" s="2">
        <v>0</v>
      </c>
      <c r="F1592" s="2">
        <v>0</v>
      </c>
      <c r="G1592" s="3">
        <f t="shared" si="70"/>
        <v>234.29999999999998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427.65</v>
      </c>
      <c r="D1593" s="2">
        <v>0</v>
      </c>
      <c r="E1593" s="2">
        <v>0</v>
      </c>
      <c r="F1593" s="2">
        <v>0</v>
      </c>
      <c r="G1593" s="3">
        <f t="shared" si="70"/>
        <v>5.1318000000000001</v>
      </c>
      <c r="H1593" s="3">
        <f t="shared" si="71"/>
        <v>0.35000000000002274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130307.2</v>
      </c>
      <c r="D1594" s="2">
        <v>0</v>
      </c>
      <c r="E1594" s="2">
        <v>0</v>
      </c>
      <c r="F1594" s="2">
        <v>0</v>
      </c>
      <c r="G1594" s="3">
        <f t="shared" si="70"/>
        <v>1693.9935999999998</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5054230.6300000008</v>
      </c>
      <c r="D1602" s="2">
        <v>0</v>
      </c>
      <c r="E1602" s="2">
        <v>0</v>
      </c>
      <c r="F1602" s="2">
        <v>0</v>
      </c>
      <c r="G1602" s="3">
        <f t="shared" si="70"/>
        <v>106138.84323000003</v>
      </c>
      <c r="H1602" s="3">
        <f t="shared" si="71"/>
        <v>0.36999999918043613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4932829.6800000006</v>
      </c>
      <c r="D1604" s="2">
        <v>0</v>
      </c>
      <c r="E1604" s="2">
        <v>0</v>
      </c>
      <c r="F1604" s="2">
        <v>0</v>
      </c>
      <c r="G1604" s="3">
        <f t="shared" si="70"/>
        <v>113455.08264000001</v>
      </c>
      <c r="H1604" s="3">
        <f t="shared" si="71"/>
        <v>0.31999999936670065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4029225.58</v>
      </c>
      <c r="D1605" s="2">
        <v>0</v>
      </c>
      <c r="E1605" s="2">
        <v>0</v>
      </c>
      <c r="F1605" s="2">
        <v>0</v>
      </c>
      <c r="G1605" s="3">
        <f t="shared" si="70"/>
        <v>96701.413920000006</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881594.9</v>
      </c>
      <c r="D1606" s="2">
        <v>0</v>
      </c>
      <c r="E1606" s="2">
        <v>0</v>
      </c>
      <c r="F1606" s="2">
        <v>0</v>
      </c>
      <c r="G1606" s="3">
        <f t="shared" si="70"/>
        <v>22039.872500000001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0.05</v>
      </c>
      <c r="D1607" s="2">
        <v>0</v>
      </c>
      <c r="E1607" s="2">
        <v>0</v>
      </c>
      <c r="F1607" s="2">
        <v>0</v>
      </c>
      <c r="G1607" s="3">
        <f t="shared" si="70"/>
        <v>1.2999999999999999E-3</v>
      </c>
      <c r="H1607" s="3">
        <f t="shared" si="71"/>
        <v>0.05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21300</v>
      </c>
      <c r="D1611" s="2">
        <v>0</v>
      </c>
      <c r="E1611" s="2">
        <v>0</v>
      </c>
      <c r="F1611" s="2">
        <v>0</v>
      </c>
      <c r="G1611" s="3">
        <f t="shared" si="70"/>
        <v>639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709.15</v>
      </c>
      <c r="D1612" s="2">
        <v>0</v>
      </c>
      <c r="E1612" s="2">
        <v>0</v>
      </c>
      <c r="F1612" s="2">
        <v>0</v>
      </c>
      <c r="G1612" s="3">
        <f t="shared" si="70"/>
        <v>21.983650000000001</v>
      </c>
      <c r="H1612" s="3">
        <f t="shared" si="71"/>
        <v>0.14999999999997726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121400.95</v>
      </c>
      <c r="D1613" s="2">
        <v>0</v>
      </c>
      <c r="E1613" s="2">
        <v>0</v>
      </c>
      <c r="F1613" s="2">
        <v>0</v>
      </c>
      <c r="G1613" s="3">
        <f t="shared" si="70"/>
        <v>3884.8303999999998</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326123.57999999914</v>
      </c>
      <c r="D1621" s="2">
        <v>0</v>
      </c>
      <c r="E1621" s="2">
        <v>0</v>
      </c>
      <c r="F1621" s="2">
        <v>0</v>
      </c>
      <c r="G1621" s="3">
        <f t="shared" si="70"/>
        <v>13044.943199999965</v>
      </c>
      <c r="H1621" s="3">
        <f t="shared" si="71"/>
        <v>0.42000000085681677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326123.58</v>
      </c>
      <c r="D1681" s="2">
        <v>0</v>
      </c>
      <c r="E1681" s="2">
        <v>0</v>
      </c>
      <c r="F1681" s="2">
        <v>0</v>
      </c>
      <c r="G1681" s="3">
        <f t="shared" si="70"/>
        <v>32612.358000000004</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317217.33</v>
      </c>
      <c r="D1683" s="2">
        <v>0</v>
      </c>
      <c r="E1683" s="2">
        <v>0</v>
      </c>
      <c r="F1683" s="2">
        <v>0</v>
      </c>
      <c r="G1683" s="3">
        <f t="shared" si="70"/>
        <v>32356.167659999999</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8906.25</v>
      </c>
      <c r="D1684" s="2">
        <v>0</v>
      </c>
      <c r="E1684" s="2">
        <v>0</v>
      </c>
      <c r="F1684" s="2">
        <v>0</v>
      </c>
      <c r="G1684" s="3">
        <f t="shared" si="70"/>
        <v>917.34375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3536</v>
      </c>
      <c r="B1" s="396"/>
      <c r="C1" s="396"/>
    </row>
    <row r="2" spans="1:16" ht="33" customHeight="1" x14ac:dyDescent="0.2">
      <c r="A2" s="397" t="s">
        <v>3537</v>
      </c>
      <c r="B2" s="398"/>
      <c r="C2" s="395"/>
      <c r="D2" s="5"/>
      <c r="E2" s="5"/>
      <c r="F2" s="5"/>
      <c r="G2" s="5"/>
      <c r="H2" s="5"/>
      <c r="I2" s="5"/>
      <c r="J2" s="5"/>
      <c r="K2" s="5"/>
      <c r="L2" s="5"/>
      <c r="M2" s="5"/>
      <c r="N2" s="5"/>
      <c r="O2" s="5"/>
      <c r="P2" s="5"/>
    </row>
    <row r="3" spans="1:16" ht="18.75" customHeight="1" x14ac:dyDescent="0.2">
      <c r="A3" s="222" t="s">
        <v>3538</v>
      </c>
      <c r="B3" s="399"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405" t="s">
        <v>3620</v>
      </c>
      <c r="C46" s="395"/>
      <c r="D46" s="5"/>
      <c r="E46" s="5"/>
      <c r="F46" s="5"/>
      <c r="G46" s="5"/>
      <c r="H46" s="5"/>
      <c r="I46" s="5"/>
      <c r="J46" s="5"/>
      <c r="K46" s="5"/>
      <c r="L46" s="5"/>
      <c r="M46" s="5"/>
      <c r="N46" s="5"/>
      <c r="O46" s="5"/>
      <c r="P46" s="5"/>
    </row>
    <row r="47" spans="1:16" ht="66" hidden="1" customHeight="1" x14ac:dyDescent="0.2">
      <c r="A47" s="39" t="s">
        <v>3621</v>
      </c>
      <c r="B47" s="406" t="s">
        <v>3622</v>
      </c>
      <c r="C47" s="406"/>
      <c r="D47" s="5"/>
      <c r="E47" s="5"/>
      <c r="F47" s="5"/>
      <c r="G47" s="5"/>
      <c r="H47" s="5"/>
      <c r="I47" s="5"/>
      <c r="J47" s="5"/>
      <c r="K47" s="5"/>
      <c r="L47" s="5"/>
      <c r="M47" s="5"/>
      <c r="N47" s="5"/>
      <c r="O47" s="5"/>
      <c r="P47" s="5"/>
    </row>
    <row r="48" spans="1:16" ht="123.75" customHeight="1" x14ac:dyDescent="0.2">
      <c r="A48" s="202" t="s">
        <v>3623</v>
      </c>
      <c r="B48" s="404" t="s">
        <v>3624</v>
      </c>
      <c r="C48" s="403"/>
      <c r="D48" s="5"/>
      <c r="E48" s="5"/>
      <c r="F48" s="5"/>
      <c r="G48" s="5"/>
      <c r="H48" s="5"/>
      <c r="I48" s="5"/>
      <c r="J48" s="5"/>
      <c r="K48" s="5"/>
      <c r="L48" s="5"/>
      <c r="M48" s="5"/>
      <c r="N48" s="5"/>
      <c r="O48" s="5"/>
      <c r="P48" s="5"/>
    </row>
    <row r="49" spans="1:16" ht="34.5" customHeight="1" x14ac:dyDescent="0.2">
      <c r="A49" s="202" t="s">
        <v>3625</v>
      </c>
      <c r="B49" s="402" t="s">
        <v>3626</v>
      </c>
      <c r="C49" s="403"/>
      <c r="D49" s="5"/>
      <c r="E49" s="5"/>
      <c r="F49" s="5"/>
      <c r="G49" s="5"/>
      <c r="H49" s="5"/>
      <c r="I49" s="5"/>
      <c r="J49" s="5"/>
      <c r="K49" s="5"/>
      <c r="L49" s="5"/>
      <c r="M49" s="5"/>
      <c r="N49" s="5"/>
      <c r="O49" s="5"/>
      <c r="P49" s="5"/>
    </row>
    <row r="50" spans="1:16" ht="34.5" customHeight="1" x14ac:dyDescent="0.2">
      <c r="A50" s="202" t="s">
        <v>3627</v>
      </c>
      <c r="B50" s="402" t="s">
        <v>3628</v>
      </c>
      <c r="C50" s="403"/>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7" t="s">
        <v>3634</v>
      </c>
      <c r="C53" s="408"/>
      <c r="D53" s="5"/>
      <c r="E53" s="5"/>
      <c r="F53" s="5"/>
      <c r="G53" s="5"/>
      <c r="H53" s="5"/>
      <c r="I53" s="5"/>
      <c r="J53" s="5"/>
      <c r="K53" s="5"/>
      <c r="L53" s="5"/>
      <c r="M53" s="5"/>
      <c r="N53" s="5"/>
      <c r="O53" s="5"/>
      <c r="P53" s="5"/>
    </row>
    <row r="54" spans="1:16" ht="31.5" customHeight="1" x14ac:dyDescent="0.2">
      <c r="A54" s="224" t="s">
        <v>3635</v>
      </c>
      <c r="B54" s="407" t="s">
        <v>3636</v>
      </c>
      <c r="C54" s="408"/>
      <c r="D54" s="5"/>
      <c r="E54" s="5"/>
      <c r="F54" s="5"/>
      <c r="G54" s="5"/>
      <c r="H54" s="5"/>
      <c r="I54" s="5"/>
      <c r="J54" s="5"/>
      <c r="K54" s="5"/>
      <c r="L54" s="5"/>
      <c r="M54" s="5"/>
      <c r="N54" s="5"/>
      <c r="O54" s="5"/>
      <c r="P54" s="5"/>
    </row>
    <row r="55" spans="1:16" ht="54.6" customHeight="1" x14ac:dyDescent="0.2">
      <c r="A55" s="224" t="s">
        <v>3637</v>
      </c>
      <c r="B55" s="407" t="s">
        <v>3638</v>
      </c>
      <c r="C55" s="408"/>
      <c r="D55" s="5"/>
      <c r="E55" s="5"/>
      <c r="F55" s="5"/>
      <c r="G55" s="5"/>
      <c r="H55" s="5"/>
      <c r="I55" s="5"/>
      <c r="J55" s="5"/>
      <c r="K55" s="5"/>
      <c r="L55" s="5"/>
      <c r="M55" s="5"/>
      <c r="N55" s="5"/>
      <c r="O55" s="5"/>
      <c r="P55" s="5"/>
    </row>
    <row r="56" spans="1:16" ht="54.6" customHeight="1" x14ac:dyDescent="0.2">
      <c r="A56" s="224" t="s">
        <v>3639</v>
      </c>
      <c r="B56" s="407" t="s">
        <v>3640</v>
      </c>
      <c r="C56" s="408"/>
      <c r="D56" s="5"/>
      <c r="E56" s="5"/>
      <c r="F56" s="5"/>
      <c r="G56" s="5"/>
      <c r="H56" s="5"/>
      <c r="I56" s="5"/>
      <c r="J56" s="5"/>
      <c r="K56" s="5"/>
      <c r="L56" s="5"/>
      <c r="M56" s="5"/>
      <c r="N56" s="5"/>
      <c r="O56" s="5"/>
      <c r="P56" s="5"/>
    </row>
    <row r="57" spans="1:16" ht="54" customHeight="1" x14ac:dyDescent="0.2">
      <c r="A57" s="224" t="s">
        <v>3641</v>
      </c>
      <c r="B57" s="407" t="s">
        <v>3642</v>
      </c>
      <c r="C57" s="408"/>
      <c r="D57" s="5"/>
      <c r="E57" s="5"/>
      <c r="F57" s="5"/>
      <c r="G57" s="5"/>
      <c r="H57" s="5"/>
      <c r="I57" s="5"/>
      <c r="J57" s="5"/>
      <c r="K57" s="5"/>
      <c r="L57" s="5"/>
      <c r="M57" s="5"/>
      <c r="N57" s="5"/>
      <c r="O57" s="5"/>
      <c r="P57" s="5"/>
    </row>
    <row r="58" spans="1:16" ht="31.15" customHeight="1" x14ac:dyDescent="0.2">
      <c r="A58" s="270" t="s">
        <v>3643</v>
      </c>
      <c r="B58" s="400" t="s">
        <v>3644</v>
      </c>
      <c r="C58" s="401"/>
      <c r="D58" s="5"/>
      <c r="E58" s="5"/>
      <c r="F58" s="5"/>
      <c r="G58" s="5"/>
      <c r="H58" s="5"/>
      <c r="I58" s="5"/>
      <c r="J58" s="5"/>
      <c r="K58" s="5"/>
      <c r="L58" s="5"/>
      <c r="M58" s="5"/>
      <c r="N58" s="5"/>
      <c r="O58" s="5"/>
      <c r="P58" s="5"/>
    </row>
    <row r="59" spans="1:16" ht="46.5" customHeight="1" x14ac:dyDescent="0.2">
      <c r="A59" s="302" t="s">
        <v>3645</v>
      </c>
      <c r="B59" s="392" t="s">
        <v>3646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27982</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37</v>
      </c>
      <c r="G12" s="326"/>
      <c r="H12" s="321" t="s">
        <v>3655</v>
      </c>
      <c r="I12" s="27" t="s">
        <v>38</v>
      </c>
      <c r="J12" s="228"/>
      <c r="K12" s="228"/>
      <c r="L12" s="5"/>
      <c r="M12" s="5"/>
      <c r="N12" s="5"/>
      <c r="O12" s="5"/>
      <c r="P12" s="5"/>
      <c r="Q12" s="5"/>
      <c r="R12" s="5"/>
      <c r="S12" s="5"/>
      <c r="T12" s="5"/>
      <c r="U12" s="5"/>
      <c r="V12" s="5"/>
      <c r="W12" s="5"/>
    </row>
    <row r="13" spans="1:23" ht="23.25" x14ac:dyDescent="0.2">
      <c r="B13" s="18" t="s">
        <v>39</v>
      </c>
      <c r="C13" s="242" t="s">
        <v>3654</v>
      </c>
      <c r="D13" s="314"/>
      <c r="E13" s="362"/>
      <c r="F13" s="359" t="s">
        <v>40</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42" t="s">
        <v>42</v>
      </c>
      <c r="C16" s="363"/>
      <c r="D16" s="363"/>
      <c r="E16" s="363"/>
      <c r="F16" s="344"/>
      <c r="G16" s="201" t="s">
        <v>43</v>
      </c>
      <c r="H16" s="265" t="s">
        <v>44</v>
      </c>
      <c r="I16" s="266" t="s">
        <v>45</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4116365.66</v>
      </c>
      <c r="I17" s="275">
        <f>'PR-RAS'!E6</f>
        <v>4816547.5199999996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4112930.26</v>
      </c>
      <c r="I18" s="275">
        <f>'PR-RAS'!E152</f>
        <v>4782723.05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64225.529999999555</v>
      </c>
      <c r="I20" s="275">
        <f>'PR-RAS'!E650</f>
        <v>175864.66000000044</v>
      </c>
      <c r="J20" s="5"/>
      <c r="K20" s="5"/>
      <c r="L20" s="5"/>
      <c r="M20" s="5"/>
      <c r="N20" s="5"/>
      <c r="O20" s="5"/>
      <c r="P20" s="5"/>
      <c r="Q20" s="5"/>
      <c r="R20" s="5"/>
      <c r="S20" s="5"/>
      <c r="T20" s="5"/>
      <c r="U20" s="5"/>
      <c r="V20" s="5"/>
      <c r="W20" s="5"/>
    </row>
    <row r="21" spans="1:23" ht="29.25" customHeight="1" x14ac:dyDescent="0.2">
      <c r="A21" s="200" t="s">
        <v>41</v>
      </c>
      <c r="B21" s="342" t="s">
        <v>42</v>
      </c>
      <c r="C21" s="343"/>
      <c r="D21" s="343"/>
      <c r="E21" s="343"/>
      <c r="F21" s="344"/>
      <c r="G21" s="201" t="s">
        <v>43</v>
      </c>
      <c r="H21" s="265" t="s">
        <v>46</v>
      </c>
      <c r="I21" s="266" t="s">
        <v>47</v>
      </c>
      <c r="J21" s="5"/>
      <c r="K21" s="5"/>
      <c r="L21" s="5"/>
      <c r="M21" s="5"/>
      <c r="N21" s="5"/>
      <c r="O21" s="5"/>
      <c r="P21" s="5"/>
      <c r="Q21" s="5"/>
      <c r="R21" s="5"/>
      <c r="S21" s="5"/>
      <c r="T21" s="5"/>
      <c r="U21" s="5"/>
      <c r="V21" s="5"/>
      <c r="W21" s="5"/>
    </row>
    <row r="22" spans="1:23" ht="12.75" customHeight="1" x14ac:dyDescent="0.2">
      <c r="A22" s="339" t="s">
        <v>31</v>
      </c>
      <c r="B22" s="358" t="str">
        <f>BILANCA!B7</f>
        <v>Nefinancijska imovina (šifre 01+02+03+04+05+06)</v>
      </c>
      <c r="C22" s="354"/>
      <c r="D22" s="354"/>
      <c r="E22" s="354"/>
      <c r="F22" s="355"/>
      <c r="G22" s="126" t="str">
        <f>BILANCA!C7</f>
        <v>B002</v>
      </c>
      <c r="H22" s="275">
        <f>BILANCA!D7</f>
        <v>456574</v>
      </c>
      <c r="I22" s="275">
        <f>BILANCA!E7</f>
        <v>521428.00000000012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501785.92</v>
      </c>
      <c r="I23" s="275">
        <f>BILANCA!E69</f>
        <v>212772.75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452078.92</v>
      </c>
      <c r="I24" s="275">
        <f>BILANCA!E177</f>
        <v>326123.58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506281</v>
      </c>
      <c r="I25" s="275">
        <f>BILANCA!E251</f>
        <v>408077.17</v>
      </c>
      <c r="J25" s="5"/>
      <c r="K25" s="5"/>
      <c r="L25" s="5"/>
      <c r="M25" s="5"/>
      <c r="N25" s="5"/>
      <c r="O25" s="5"/>
      <c r="P25" s="5"/>
      <c r="Q25" s="5"/>
      <c r="R25" s="5"/>
      <c r="S25" s="5"/>
      <c r="T25" s="5"/>
      <c r="U25" s="5"/>
      <c r="V25" s="5"/>
      <c r="W25" s="5"/>
    </row>
    <row r="26" spans="1:23" ht="48" x14ac:dyDescent="0.2">
      <c r="A26" s="200" t="s">
        <v>41</v>
      </c>
      <c r="B26" s="342" t="s">
        <v>42</v>
      </c>
      <c r="C26" s="343"/>
      <c r="D26" s="343"/>
      <c r="E26" s="343"/>
      <c r="F26" s="344"/>
      <c r="G26" s="201" t="s">
        <v>43</v>
      </c>
      <c r="H26" s="265" t="s">
        <v>44</v>
      </c>
      <c r="I26" s="266" t="s">
        <v>45</v>
      </c>
      <c r="J26" s="5"/>
      <c r="K26" s="5"/>
      <c r="L26" s="5"/>
      <c r="M26" s="5"/>
      <c r="N26" s="5"/>
      <c r="O26" s="5"/>
      <c r="P26" s="5"/>
      <c r="Q26" s="5"/>
      <c r="R26" s="5"/>
      <c r="S26" s="5"/>
      <c r="T26" s="5"/>
      <c r="U26" s="5"/>
      <c r="V26" s="5"/>
      <c r="W26" s="5"/>
    </row>
    <row r="27" spans="1:23" ht="12.75" customHeight="1" x14ac:dyDescent="0.2">
      <c r="A27" s="339" t="s">
        <v>48</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4165959.18</v>
      </c>
      <c r="I30" s="275">
        <f>'RAS-funkcijski'!E114</f>
        <v>4913030.25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4165959.18</v>
      </c>
      <c r="I31" s="275">
        <f>'RAS-funkcijski'!E141</f>
        <v>4913030.25</v>
      </c>
      <c r="J31" s="5"/>
      <c r="K31" s="5"/>
      <c r="L31" s="5"/>
      <c r="M31" s="5"/>
      <c r="N31" s="5"/>
      <c r="O31" s="5"/>
      <c r="P31" s="5"/>
      <c r="Q31" s="5"/>
      <c r="R31" s="5"/>
      <c r="S31" s="5"/>
      <c r="T31" s="5"/>
      <c r="U31" s="5"/>
      <c r="V31" s="5"/>
      <c r="W31" s="5"/>
    </row>
    <row r="32" spans="1:23" ht="29.25" customHeight="1" x14ac:dyDescent="0.2">
      <c r="A32" s="200" t="s">
        <v>41</v>
      </c>
      <c r="B32" s="342" t="s">
        <v>42</v>
      </c>
      <c r="C32" s="343"/>
      <c r="D32" s="343"/>
      <c r="E32" s="343"/>
      <c r="F32" s="344"/>
      <c r="G32" s="201" t="s">
        <v>43</v>
      </c>
      <c r="H32" s="265" t="s">
        <v>49</v>
      </c>
      <c r="I32" s="266" t="s">
        <v>50</v>
      </c>
      <c r="J32" s="5"/>
      <c r="K32" s="5"/>
      <c r="L32" s="5"/>
      <c r="M32" s="5"/>
      <c r="N32" s="5"/>
      <c r="O32" s="5"/>
      <c r="P32" s="5"/>
      <c r="Q32" s="5"/>
      <c r="R32" s="5"/>
      <c r="S32" s="5"/>
      <c r="T32" s="5"/>
      <c r="U32" s="5"/>
      <c r="V32" s="5"/>
      <c r="W32" s="5"/>
    </row>
    <row r="33" spans="1:23" ht="12.75" customHeight="1" x14ac:dyDescent="0.2">
      <c r="A33" s="339" t="s">
        <v>35</v>
      </c>
      <c r="B33" s="353" t="str">
        <f>'P-VRIO'!B5</f>
        <v>Promjene u vrijednosti i obujmu imovine (šifre 91511+91512)</v>
      </c>
      <c r="C33" s="354"/>
      <c r="D33" s="354"/>
      <c r="E33" s="354"/>
      <c r="F33" s="355"/>
      <c r="G33" s="126" t="str">
        <f>'P-VRIO'!C5</f>
        <v>9151</v>
      </c>
      <c r="H33" s="275">
        <f>'P-VRIO'!D5</f>
        <v>9811.68</v>
      </c>
      <c r="I33" s="275">
        <f>'P-VRIO'!E5</f>
        <v>71909.279999999999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9811.68</v>
      </c>
      <c r="I34" s="275">
        <f>'P-VRIO'!E22</f>
        <v>71909.279999999999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42" t="s">
        <v>42</v>
      </c>
      <c r="C37" s="343"/>
      <c r="D37" s="343"/>
      <c r="E37" s="343"/>
      <c r="F37" s="344"/>
      <c r="G37" s="201" t="s">
        <v>43</v>
      </c>
      <c r="H37" s="265" t="s">
        <v>46</v>
      </c>
      <c r="I37" s="266" t="s">
        <v>51</v>
      </c>
      <c r="J37" s="5"/>
      <c r="K37" s="5"/>
      <c r="L37" s="5"/>
      <c r="M37" s="5"/>
      <c r="N37" s="5"/>
      <c r="O37" s="5"/>
      <c r="P37" s="5"/>
      <c r="Q37" s="5"/>
      <c r="R37" s="5"/>
      <c r="S37" s="5"/>
      <c r="T37" s="5"/>
      <c r="U37" s="5"/>
      <c r="V37" s="5"/>
      <c r="W37" s="5"/>
    </row>
    <row r="38" spans="1:23" ht="12.75" customHeight="1" x14ac:dyDescent="0.2">
      <c r="A38" s="339" t="s">
        <v>36</v>
      </c>
      <c r="B38" s="358" t="str">
        <f>OBVEZE!B5</f>
        <v>Stanje obveza 1. siječnja (=stanju obveza iz Izvještaja o obvezama na 31. prosinca prethodne godine)</v>
      </c>
      <c r="C38" s="354"/>
      <c r="D38" s="354"/>
      <c r="E38" s="354"/>
      <c r="F38" s="355"/>
      <c r="G38" s="126" t="str">
        <f>OBVEZE!C5</f>
        <v>V001</v>
      </c>
      <c r="H38" s="275">
        <f>OBVEZE!D5</f>
        <v>452078.92</v>
      </c>
      <c r="I38" s="275" t="s">
        <v>52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52</v>
      </c>
      <c r="I39" s="275">
        <f>OBVEZE!D44</f>
        <v>326123.57999999914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52</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52</v>
      </c>
      <c r="I41" s="276">
        <f>OBVEZE!D104</f>
        <v>326123.58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1006" zoomScaleNormal="100" workbookViewId="0">
      <selection activeCell="E724" sqref="E7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c r="C1" s="268" t="s">
        <v>33</v>
      </c>
      <c r="D1" s="323"/>
      <c r="E1" s="268" t="s">
        <v>56</v>
      </c>
      <c r="F1" s="324"/>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4116365.66</v>
      </c>
      <c r="E6" s="60">
        <f>E7+E43+E49+E82+E106+E125+E134+E140</f>
        <v>4816547.5199999996</v>
      </c>
      <c r="F6" s="45">
        <f t="shared" ref="F6:F132" si="0">IF(D6&lt;&gt;0,IF(E6/D6&gt;=100,"&gt;&gt;100",E6/D6*100),"-")</f>
        <v>117.00970996828302</v>
      </c>
    </row>
    <row r="7" spans="1:24" ht="12.75" customHeight="1" x14ac:dyDescent="0.2">
      <c r="A7" s="63">
        <v>61</v>
      </c>
      <c r="B7" s="220" t="s">
        <v>64</v>
      </c>
      <c r="C7" s="247" t="s">
        <v>65</v>
      </c>
      <c r="D7" s="60">
        <f>D8+D17+D23+D29+D36+D39</f>
        <v>0</v>
      </c>
      <c r="E7" s="60">
        <f>E8+E17+E23+E29+E36+E39</f>
        <v>0</v>
      </c>
      <c r="F7" s="45" t="str">
        <f t="shared" si="0"/>
        <v>-</v>
      </c>
    </row>
    <row r="8" spans="1:24" ht="12.75" customHeight="1" x14ac:dyDescent="0.2">
      <c r="A8" s="63">
        <v>611</v>
      </c>
      <c r="B8" s="220" t="s">
        <v>66</v>
      </c>
      <c r="C8" s="247" t="s">
        <v>67</v>
      </c>
      <c r="D8" s="60">
        <f>SUM(D9:D14)-D15-D16</f>
        <v>0</v>
      </c>
      <c r="E8" s="60">
        <f>SUM(E9:E14)-E15-E16</f>
        <v>0</v>
      </c>
      <c r="F8" s="45" t="str">
        <f t="shared" si="0"/>
        <v>-</v>
      </c>
    </row>
    <row r="9" spans="1:24" ht="12.75" customHeight="1" x14ac:dyDescent="0.2">
      <c r="A9" s="63">
        <v>6111</v>
      </c>
      <c r="B9" s="65" t="s">
        <v>68</v>
      </c>
      <c r="C9" s="247" t="s">
        <v>69</v>
      </c>
      <c r="D9" s="194">
        <v>0</v>
      </c>
      <c r="E9" s="194">
        <v>0</v>
      </c>
      <c r="F9" s="45" t="str">
        <f t="shared" si="0"/>
        <v>-</v>
      </c>
    </row>
    <row r="10" spans="1:24" ht="12.75" customHeight="1" x14ac:dyDescent="0.2">
      <c r="A10" s="63">
        <v>6112</v>
      </c>
      <c r="B10" s="65" t="s">
        <v>70</v>
      </c>
      <c r="C10" s="247" t="s">
        <v>71</v>
      </c>
      <c r="D10" s="194">
        <v>0</v>
      </c>
      <c r="E10" s="194">
        <v>0</v>
      </c>
      <c r="F10" s="45" t="str">
        <f t="shared" si="0"/>
        <v>-</v>
      </c>
    </row>
    <row r="11" spans="1:24" ht="12.75" customHeight="1" x14ac:dyDescent="0.2">
      <c r="A11" s="63">
        <v>6113</v>
      </c>
      <c r="B11" s="65" t="s">
        <v>72</v>
      </c>
      <c r="C11" s="247" t="s">
        <v>73</v>
      </c>
      <c r="D11" s="194">
        <v>0</v>
      </c>
      <c r="E11" s="194">
        <v>0</v>
      </c>
      <c r="F11" s="45" t="str">
        <f t="shared" si="0"/>
        <v>-</v>
      </c>
    </row>
    <row r="12" spans="1:24" ht="12.75" customHeight="1" x14ac:dyDescent="0.2">
      <c r="A12" s="63">
        <v>6114</v>
      </c>
      <c r="B12" s="65" t="s">
        <v>74</v>
      </c>
      <c r="C12" s="247" t="s">
        <v>75</v>
      </c>
      <c r="D12" s="194">
        <v>0</v>
      </c>
      <c r="E12" s="194">
        <v>0</v>
      </c>
      <c r="F12" s="45" t="str">
        <f t="shared" si="0"/>
        <v>-</v>
      </c>
    </row>
    <row r="13" spans="1:24" ht="12.75" customHeight="1" x14ac:dyDescent="0.2">
      <c r="A13" s="63">
        <v>6115</v>
      </c>
      <c r="B13" s="65" t="s">
        <v>76</v>
      </c>
      <c r="C13" s="247" t="s">
        <v>77</v>
      </c>
      <c r="D13" s="194">
        <v>0</v>
      </c>
      <c r="E13" s="194">
        <v>0</v>
      </c>
      <c r="F13" s="45" t="str">
        <f t="shared" si="0"/>
        <v>-</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0</v>
      </c>
      <c r="E15" s="194">
        <v>0</v>
      </c>
      <c r="F15" s="45" t="str">
        <f t="shared" si="0"/>
        <v>-</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0</v>
      </c>
      <c r="E23" s="60">
        <f t="shared" si="2"/>
        <v>0</v>
      </c>
      <c r="F23" s="45" t="str">
        <f t="shared" si="0"/>
        <v>-</v>
      </c>
    </row>
    <row r="24" spans="1:6" ht="12.75" customHeight="1" x14ac:dyDescent="0.2">
      <c r="A24" s="63">
        <v>6131</v>
      </c>
      <c r="B24" s="65" t="s">
        <v>98</v>
      </c>
      <c r="C24" s="247" t="s">
        <v>99</v>
      </c>
      <c r="D24" s="194">
        <v>0</v>
      </c>
      <c r="E24" s="194">
        <v>0</v>
      </c>
      <c r="F24" s="45" t="str">
        <f t="shared" si="0"/>
        <v>-</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0</v>
      </c>
      <c r="E27" s="194">
        <v>0</v>
      </c>
      <c r="F27" s="45" t="str">
        <f t="shared" si="0"/>
        <v>-</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0</v>
      </c>
      <c r="E29" s="60">
        <f>SUM(E30:E35)</f>
        <v>0</v>
      </c>
      <c r="F29" s="45" t="str">
        <f t="shared" si="0"/>
        <v>-</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0</v>
      </c>
      <c r="E31" s="194">
        <v>0</v>
      </c>
      <c r="F31" s="45" t="str">
        <f t="shared" si="0"/>
        <v>-</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48826.2</v>
      </c>
      <c r="E49" s="60">
        <f>E50+E53+E58+E61+E64+E68+E71+E74+E77</f>
        <v>83289.05</v>
      </c>
      <c r="F49" s="45">
        <f t="shared" si="0"/>
        <v>170.58269945234323</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3416.8</v>
      </c>
      <c r="E53" s="60">
        <f t="shared" si="8"/>
        <v>0</v>
      </c>
      <c r="F53" s="45">
        <f t="shared" si="0"/>
        <v>0</v>
      </c>
    </row>
    <row r="54" spans="1:6" ht="12.75" customHeight="1" x14ac:dyDescent="0.2">
      <c r="A54" s="63">
        <v>6321</v>
      </c>
      <c r="B54" s="65" t="s">
        <v>158</v>
      </c>
      <c r="C54" s="247" t="s">
        <v>159</v>
      </c>
      <c r="D54" s="194">
        <v>3416.8</v>
      </c>
      <c r="E54" s="194"/>
      <c r="F54" s="45">
        <f t="shared" si="0"/>
        <v>0</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0</v>
      </c>
      <c r="E58" s="60">
        <f t="shared" si="9"/>
        <v>0</v>
      </c>
      <c r="F58" s="45" t="str">
        <f t="shared" si="0"/>
        <v>-</v>
      </c>
    </row>
    <row r="59" spans="1:6" ht="24" x14ac:dyDescent="0.2">
      <c r="A59" s="63">
        <v>6331</v>
      </c>
      <c r="B59" s="65" t="s">
        <v>168</v>
      </c>
      <c r="C59" s="247" t="s">
        <v>169</v>
      </c>
      <c r="D59" s="194">
        <v>0</v>
      </c>
      <c r="E59" s="194">
        <v>0</v>
      </c>
      <c r="F59" s="45" t="str">
        <f t="shared" si="0"/>
        <v>-</v>
      </c>
    </row>
    <row r="60" spans="1:6" ht="24" x14ac:dyDescent="0.2">
      <c r="A60" s="63">
        <v>6332</v>
      </c>
      <c r="B60" s="65" t="s">
        <v>170</v>
      </c>
      <c r="C60" s="247" t="s">
        <v>171</v>
      </c>
      <c r="D60" s="194">
        <v>0</v>
      </c>
      <c r="E60" s="194">
        <v>0</v>
      </c>
      <c r="F60" s="45" t="str">
        <f t="shared" si="0"/>
        <v>-</v>
      </c>
    </row>
    <row r="61" spans="1:6" ht="12.75" customHeight="1" x14ac:dyDescent="0.2">
      <c r="A61" s="63">
        <v>634</v>
      </c>
      <c r="B61" s="65" t="s">
        <v>172</v>
      </c>
      <c r="C61" s="247" t="s">
        <v>173</v>
      </c>
      <c r="D61" s="60">
        <f t="shared" ref="D61:E61" si="10">SUM(D62:D63)</f>
        <v>0</v>
      </c>
      <c r="E61" s="60">
        <f t="shared" si="10"/>
        <v>0</v>
      </c>
      <c r="F61" s="45" t="str">
        <f t="shared" si="0"/>
        <v>-</v>
      </c>
    </row>
    <row r="62" spans="1:6" ht="12.75" customHeight="1" x14ac:dyDescent="0.2">
      <c r="A62" s="63">
        <v>6341</v>
      </c>
      <c r="B62" s="65" t="s">
        <v>174</v>
      </c>
      <c r="C62" s="247" t="s">
        <v>175</v>
      </c>
      <c r="D62" s="194">
        <v>0</v>
      </c>
      <c r="E62" s="194">
        <v>0</v>
      </c>
      <c r="F62" s="45" t="str">
        <f t="shared" si="0"/>
        <v>-</v>
      </c>
    </row>
    <row r="63" spans="1:6" ht="12.75" customHeight="1" x14ac:dyDescent="0.2">
      <c r="A63" s="63">
        <v>6342</v>
      </c>
      <c r="B63" s="65" t="s">
        <v>176</v>
      </c>
      <c r="C63" s="247" t="s">
        <v>177</v>
      </c>
      <c r="D63" s="194">
        <v>0</v>
      </c>
      <c r="E63" s="194">
        <v>0</v>
      </c>
      <c r="F63" s="45" t="str">
        <f t="shared" si="0"/>
        <v>-</v>
      </c>
    </row>
    <row r="64" spans="1:6" ht="24" x14ac:dyDescent="0.2">
      <c r="A64" s="63">
        <v>635</v>
      </c>
      <c r="B64" s="65" t="s">
        <v>178</v>
      </c>
      <c r="C64" s="247" t="s">
        <v>179</v>
      </c>
      <c r="D64" s="60">
        <f>SUM(D65:D67)</f>
        <v>0</v>
      </c>
      <c r="E64" s="60">
        <f>SUM(E65:E67)</f>
        <v>0</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20694.400000000001</v>
      </c>
      <c r="E68" s="60">
        <f t="shared" si="11"/>
        <v>63539.89</v>
      </c>
      <c r="F68" s="45">
        <f t="shared" si="0"/>
        <v>307.03905404360597</v>
      </c>
    </row>
    <row r="69" spans="1:6" ht="12.75" customHeight="1" x14ac:dyDescent="0.2">
      <c r="A69" s="63" t="s">
        <v>188</v>
      </c>
      <c r="B69" s="64" t="s">
        <v>189</v>
      </c>
      <c r="C69" s="247" t="s">
        <v>188</v>
      </c>
      <c r="D69" s="194">
        <v>20694.400000000001</v>
      </c>
      <c r="E69" s="194">
        <v>63539.89</v>
      </c>
      <c r="F69" s="45">
        <f t="shared" si="0"/>
        <v>307.03905404360597</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24715</v>
      </c>
      <c r="E74" s="60">
        <f t="shared" si="13"/>
        <v>19749.16</v>
      </c>
      <c r="F74" s="45">
        <f t="shared" si="0"/>
        <v>79.907586485939703</v>
      </c>
    </row>
    <row r="75" spans="1:6" ht="12.75" customHeight="1" x14ac:dyDescent="0.2">
      <c r="A75" s="63" t="s">
        <v>200</v>
      </c>
      <c r="B75" s="65" t="s">
        <v>201</v>
      </c>
      <c r="C75" s="247" t="s">
        <v>200</v>
      </c>
      <c r="D75" s="194">
        <v>24715</v>
      </c>
      <c r="E75" s="194">
        <v>19749.16</v>
      </c>
      <c r="F75" s="45">
        <f t="shared" si="0"/>
        <v>79.907586485939703</v>
      </c>
    </row>
    <row r="76" spans="1:6" ht="12.75" customHeight="1" x14ac:dyDescent="0.2">
      <c r="A76" s="63" t="s">
        <v>202</v>
      </c>
      <c r="B76" s="65" t="s">
        <v>203</v>
      </c>
      <c r="C76" s="247" t="s">
        <v>202</v>
      </c>
      <c r="D76" s="194">
        <v>0</v>
      </c>
      <c r="E76" s="194">
        <v>0</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7.0000000000000007E-2</v>
      </c>
      <c r="E82" s="60">
        <f t="shared" si="15"/>
        <v>286.19</v>
      </c>
      <c r="F82" s="45" t="str">
        <f t="shared" si="0"/>
        <v>&gt;&gt;100</v>
      </c>
    </row>
    <row r="83" spans="1:6" ht="12.75" customHeight="1" x14ac:dyDescent="0.2">
      <c r="A83" s="63">
        <v>641</v>
      </c>
      <c r="B83" s="64" t="s">
        <v>216</v>
      </c>
      <c r="C83" s="247" t="s">
        <v>217</v>
      </c>
      <c r="D83" s="60">
        <f t="shared" ref="D83:E83" si="16">SUM(D84:D90)</f>
        <v>7.0000000000000007E-2</v>
      </c>
      <c r="E83" s="60">
        <f t="shared" si="16"/>
        <v>286.19</v>
      </c>
      <c r="F83" s="45" t="str">
        <f t="shared" si="0"/>
        <v>&gt;&gt;100</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c r="E86" s="194">
        <v>286.19</v>
      </c>
      <c r="F86" s="45" t="str">
        <f t="shared" si="0"/>
        <v>-</v>
      </c>
    </row>
    <row r="87" spans="1:6" ht="12.75" customHeight="1" x14ac:dyDescent="0.2">
      <c r="A87" s="63">
        <v>6415</v>
      </c>
      <c r="B87" s="64" t="s">
        <v>224</v>
      </c>
      <c r="C87" s="247" t="s">
        <v>225</v>
      </c>
      <c r="D87" s="194">
        <v>7.0000000000000007E-2</v>
      </c>
      <c r="E87" s="194"/>
      <c r="F87" s="45">
        <f t="shared" si="0"/>
        <v>0</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0</v>
      </c>
      <c r="E91" s="60">
        <f t="shared" si="17"/>
        <v>0</v>
      </c>
      <c r="F91" s="45" t="str">
        <f t="shared" si="0"/>
        <v>-</v>
      </c>
    </row>
    <row r="92" spans="1:6" ht="12.75" customHeight="1" x14ac:dyDescent="0.2">
      <c r="A92" s="63">
        <v>6421</v>
      </c>
      <c r="B92" s="64" t="s">
        <v>234</v>
      </c>
      <c r="C92" s="247" t="s">
        <v>235</v>
      </c>
      <c r="D92" s="194">
        <v>0</v>
      </c>
      <c r="E92" s="194">
        <v>0</v>
      </c>
      <c r="F92" s="45" t="str">
        <f t="shared" si="0"/>
        <v>-</v>
      </c>
    </row>
    <row r="93" spans="1:6" ht="12.75" customHeight="1" x14ac:dyDescent="0.2">
      <c r="A93" s="63">
        <v>6422</v>
      </c>
      <c r="B93" s="64" t="s">
        <v>236</v>
      </c>
      <c r="C93" s="247" t="s">
        <v>237</v>
      </c>
      <c r="D93" s="194">
        <v>0</v>
      </c>
      <c r="E93" s="194">
        <v>0</v>
      </c>
      <c r="F93" s="45" t="str">
        <f t="shared" si="0"/>
        <v>-</v>
      </c>
    </row>
    <row r="94" spans="1:6" ht="12.75" customHeight="1" x14ac:dyDescent="0.2">
      <c r="A94" s="63">
        <v>6423</v>
      </c>
      <c r="B94" s="64" t="s">
        <v>238</v>
      </c>
      <c r="C94" s="247" t="s">
        <v>239</v>
      </c>
      <c r="D94" s="194">
        <v>0</v>
      </c>
      <c r="E94" s="194">
        <v>0</v>
      </c>
      <c r="F94" s="45" t="str">
        <f t="shared" si="0"/>
        <v>-</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0</v>
      </c>
      <c r="E97" s="194">
        <v>0</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809801.04</v>
      </c>
      <c r="E106" s="60">
        <f>E107+E112+E120+E124</f>
        <v>699067.63</v>
      </c>
      <c r="F106" s="45">
        <f t="shared" si="0"/>
        <v>86.325849865542281</v>
      </c>
    </row>
    <row r="107" spans="1:6" ht="12.75" customHeight="1" x14ac:dyDescent="0.2">
      <c r="A107" s="63">
        <v>651</v>
      </c>
      <c r="B107" s="64" t="s">
        <v>264</v>
      </c>
      <c r="C107" s="247" t="s">
        <v>265</v>
      </c>
      <c r="D107" s="60">
        <f t="shared" ref="D107:E107" si="19">SUM(D108:D111)</f>
        <v>0</v>
      </c>
      <c r="E107" s="60">
        <f t="shared" si="19"/>
        <v>0</v>
      </c>
      <c r="F107" s="45" t="str">
        <f t="shared" si="0"/>
        <v>-</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0</v>
      </c>
      <c r="E109" s="194">
        <v>0</v>
      </c>
      <c r="F109" s="45" t="str">
        <f t="shared" si="0"/>
        <v>-</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0</v>
      </c>
      <c r="E111" s="194">
        <v>0</v>
      </c>
      <c r="F111" s="45" t="str">
        <f t="shared" si="0"/>
        <v>-</v>
      </c>
    </row>
    <row r="112" spans="1:6" ht="12.75" customHeight="1" x14ac:dyDescent="0.2">
      <c r="A112" s="63">
        <v>652</v>
      </c>
      <c r="B112" s="64" t="s">
        <v>274</v>
      </c>
      <c r="C112" s="247" t="s">
        <v>275</v>
      </c>
      <c r="D112" s="60">
        <f t="shared" ref="D112:E112" si="20">SUM(D113:D119)</f>
        <v>809801.04</v>
      </c>
      <c r="E112" s="60">
        <f t="shared" si="20"/>
        <v>699067.63</v>
      </c>
      <c r="F112" s="45">
        <f t="shared" si="0"/>
        <v>86.325849865542281</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0</v>
      </c>
      <c r="E114" s="194">
        <v>0</v>
      </c>
      <c r="F114" s="45" t="str">
        <f t="shared" si="0"/>
        <v>-</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809801.04</v>
      </c>
      <c r="E117" s="194">
        <v>699067.63</v>
      </c>
      <c r="F117" s="45">
        <f t="shared" si="0"/>
        <v>86.325849865542281</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0</v>
      </c>
      <c r="E120" s="60">
        <f t="shared" si="21"/>
        <v>0</v>
      </c>
      <c r="F120" s="45" t="str">
        <f t="shared" si="0"/>
        <v>-</v>
      </c>
    </row>
    <row r="121" spans="1:6" ht="12.75" customHeight="1" x14ac:dyDescent="0.2">
      <c r="A121" s="63">
        <v>6531</v>
      </c>
      <c r="B121" s="64" t="s">
        <v>292</v>
      </c>
      <c r="C121" s="247" t="s">
        <v>293</v>
      </c>
      <c r="D121" s="194">
        <v>0</v>
      </c>
      <c r="E121" s="194">
        <v>0</v>
      </c>
      <c r="F121" s="45" t="str">
        <f t="shared" si="0"/>
        <v>-</v>
      </c>
    </row>
    <row r="122" spans="1:6" ht="12.75" customHeight="1" x14ac:dyDescent="0.2">
      <c r="A122" s="63">
        <v>6532</v>
      </c>
      <c r="B122" s="64" t="s">
        <v>294</v>
      </c>
      <c r="C122" s="247" t="s">
        <v>295</v>
      </c>
      <c r="D122" s="194">
        <v>0</v>
      </c>
      <c r="E122" s="194">
        <v>0</v>
      </c>
      <c r="F122" s="45" t="str">
        <f t="shared" si="0"/>
        <v>-</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25386.91</v>
      </c>
      <c r="E125" s="60">
        <f t="shared" si="22"/>
        <v>34589.56</v>
      </c>
      <c r="F125" s="45">
        <f t="shared" si="0"/>
        <v>136.24958689340295</v>
      </c>
    </row>
    <row r="126" spans="1:6" ht="12.75" customHeight="1" x14ac:dyDescent="0.2">
      <c r="A126" s="63">
        <v>661</v>
      </c>
      <c r="B126" s="65" t="s">
        <v>302</v>
      </c>
      <c r="C126" s="247" t="s">
        <v>303</v>
      </c>
      <c r="D126" s="60">
        <f t="shared" ref="D126:E126" si="23">SUM(D127:D128)</f>
        <v>24820.66</v>
      </c>
      <c r="E126" s="60">
        <f t="shared" si="23"/>
        <v>33543.449999999997</v>
      </c>
      <c r="F126" s="45">
        <f t="shared" si="0"/>
        <v>135.14326371659737</v>
      </c>
    </row>
    <row r="127" spans="1:6" ht="12.75" customHeight="1" x14ac:dyDescent="0.2">
      <c r="A127" s="63">
        <v>6614</v>
      </c>
      <c r="B127" s="65" t="s">
        <v>304</v>
      </c>
      <c r="C127" s="247" t="s">
        <v>305</v>
      </c>
      <c r="D127" s="194">
        <v>278.77999999999997</v>
      </c>
      <c r="E127" s="194">
        <v>249.63</v>
      </c>
      <c r="F127" s="45">
        <f t="shared" si="0"/>
        <v>89.543726235741445</v>
      </c>
    </row>
    <row r="128" spans="1:6" ht="12.75" customHeight="1" x14ac:dyDescent="0.2">
      <c r="A128" s="63">
        <v>6615</v>
      </c>
      <c r="B128" s="65" t="s">
        <v>306</v>
      </c>
      <c r="C128" s="247" t="s">
        <v>307</v>
      </c>
      <c r="D128" s="194">
        <v>24541.88</v>
      </c>
      <c r="E128" s="194">
        <v>33293.82</v>
      </c>
      <c r="F128" s="45">
        <f t="shared" si="0"/>
        <v>135.66124518578039</v>
      </c>
    </row>
    <row r="129" spans="1:6" ht="36" x14ac:dyDescent="0.2">
      <c r="A129" s="63">
        <v>663</v>
      </c>
      <c r="B129" s="182" t="s">
        <v>308</v>
      </c>
      <c r="C129" s="247" t="s">
        <v>309</v>
      </c>
      <c r="D129" s="60">
        <f t="shared" ref="D129:E129" si="24">SUM(D130:D133)</f>
        <v>566.25</v>
      </c>
      <c r="E129" s="60">
        <f t="shared" si="24"/>
        <v>1046.1099999999999</v>
      </c>
      <c r="F129" s="45">
        <f t="shared" si="0"/>
        <v>184.74348785871965</v>
      </c>
    </row>
    <row r="130" spans="1:6" ht="12.75" customHeight="1" x14ac:dyDescent="0.2">
      <c r="A130" s="63">
        <v>6631</v>
      </c>
      <c r="B130" s="65" t="s">
        <v>310</v>
      </c>
      <c r="C130" s="247" t="s">
        <v>311</v>
      </c>
      <c r="D130" s="194">
        <v>566.25</v>
      </c>
      <c r="E130" s="194">
        <v>1046.1099999999999</v>
      </c>
      <c r="F130" s="45">
        <f t="shared" si="0"/>
        <v>184.74348785871965</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3232351.44</v>
      </c>
      <c r="E134" s="60">
        <f t="shared" si="25"/>
        <v>3999247.41</v>
      </c>
      <c r="F134" s="45">
        <f t="shared" ref="F134:F229" si="26">IF(D134&lt;&gt;0,IF(E134/D134&gt;=100,"&gt;&gt;100",E134/D134*100),"-")</f>
        <v>123.7256370241721</v>
      </c>
    </row>
    <row r="135" spans="1:6" ht="24" x14ac:dyDescent="0.2">
      <c r="A135" s="63">
        <v>671</v>
      </c>
      <c r="B135" s="182" t="s">
        <v>320</v>
      </c>
      <c r="C135" s="247" t="s">
        <v>321</v>
      </c>
      <c r="D135" s="60">
        <f t="shared" ref="D135:E135" si="27">SUM(D136:D138)</f>
        <v>3232351.44</v>
      </c>
      <c r="E135" s="60">
        <f t="shared" si="27"/>
        <v>3999247.41</v>
      </c>
      <c r="F135" s="45">
        <f t="shared" si="26"/>
        <v>123.7256370241721</v>
      </c>
    </row>
    <row r="136" spans="1:6" ht="12.75" customHeight="1" x14ac:dyDescent="0.2">
      <c r="A136" s="63">
        <v>6711</v>
      </c>
      <c r="B136" s="65" t="s">
        <v>322</v>
      </c>
      <c r="C136" s="247" t="s">
        <v>323</v>
      </c>
      <c r="D136" s="194">
        <v>3230476.44</v>
      </c>
      <c r="E136" s="194">
        <v>3894865.96</v>
      </c>
      <c r="F136" s="45">
        <f t="shared" si="26"/>
        <v>120.56630135956046</v>
      </c>
    </row>
    <row r="137" spans="1:6" ht="24" x14ac:dyDescent="0.2">
      <c r="A137" s="63">
        <v>6712</v>
      </c>
      <c r="B137" s="182" t="s">
        <v>324</v>
      </c>
      <c r="C137" s="247" t="s">
        <v>325</v>
      </c>
      <c r="D137" s="194">
        <v>1875</v>
      </c>
      <c r="E137" s="194">
        <v>104381.45</v>
      </c>
      <c r="F137" s="45">
        <f t="shared" si="26"/>
        <v>5567.0106666666661</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67.680000000000007</v>
      </c>
      <c r="F140" s="45" t="str">
        <f t="shared" si="26"/>
        <v>-</v>
      </c>
    </row>
    <row r="141" spans="1:6" ht="12.75" customHeight="1" x14ac:dyDescent="0.2">
      <c r="A141" s="63">
        <v>681</v>
      </c>
      <c r="B141" s="65" t="s">
        <v>332</v>
      </c>
      <c r="C141" s="247" t="s">
        <v>333</v>
      </c>
      <c r="D141" s="60">
        <f t="shared" ref="D141:E141" si="29">SUM(D142:D150)</f>
        <v>0</v>
      </c>
      <c r="E141" s="60">
        <f t="shared" si="29"/>
        <v>67.680000000000007</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c r="E150" s="194">
        <v>67.680000000000007</v>
      </c>
      <c r="F150" s="45" t="str">
        <f t="shared" si="26"/>
        <v>-</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4112930.26</v>
      </c>
      <c r="E152" s="60">
        <f>E153+E164+E202+E221+E230+E262+E273</f>
        <v>4782723.05</v>
      </c>
      <c r="F152" s="45">
        <f t="shared" si="26"/>
        <v>116.28505098941308</v>
      </c>
    </row>
    <row r="153" spans="1:6" ht="12.75" customHeight="1" x14ac:dyDescent="0.2">
      <c r="A153" s="63">
        <v>31</v>
      </c>
      <c r="B153" s="64" t="s">
        <v>355</v>
      </c>
      <c r="C153" s="247" t="s">
        <v>356</v>
      </c>
      <c r="D153" s="60">
        <f t="shared" ref="D153:E153" si="30">D154+D159+D160</f>
        <v>3317432.13</v>
      </c>
      <c r="E153" s="60">
        <f t="shared" si="30"/>
        <v>3882381.4499999997</v>
      </c>
      <c r="F153" s="45">
        <f t="shared" si="26"/>
        <v>117.02971750020399</v>
      </c>
    </row>
    <row r="154" spans="1:6" ht="12.75" customHeight="1" x14ac:dyDescent="0.2">
      <c r="A154" s="63">
        <v>311</v>
      </c>
      <c r="B154" s="64" t="s">
        <v>357</v>
      </c>
      <c r="C154" s="247" t="s">
        <v>358</v>
      </c>
      <c r="D154" s="60">
        <f t="shared" ref="D154:E154" si="31">SUM(D155:D158)</f>
        <v>2520164.5499999998</v>
      </c>
      <c r="E154" s="60">
        <f t="shared" si="31"/>
        <v>3076660.63</v>
      </c>
      <c r="F154" s="45">
        <f t="shared" si="26"/>
        <v>122.08173589299953</v>
      </c>
    </row>
    <row r="155" spans="1:6" ht="12.75" customHeight="1" x14ac:dyDescent="0.2">
      <c r="A155" s="63">
        <v>3111</v>
      </c>
      <c r="B155" s="64" t="s">
        <v>359</v>
      </c>
      <c r="C155" s="247" t="s">
        <v>360</v>
      </c>
      <c r="D155" s="194">
        <v>2460691.94</v>
      </c>
      <c r="E155" s="194">
        <v>2995406.48</v>
      </c>
      <c r="F155" s="45">
        <f t="shared" si="26"/>
        <v>121.73025120730878</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59472.61</v>
      </c>
      <c r="E157" s="194">
        <v>81254.149999999994</v>
      </c>
      <c r="F157" s="45">
        <f t="shared" si="26"/>
        <v>136.62448982817469</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402937.04</v>
      </c>
      <c r="E159" s="194">
        <v>336207.26</v>
      </c>
      <c r="F159" s="45">
        <f t="shared" si="26"/>
        <v>83.439154662971674</v>
      </c>
    </row>
    <row r="160" spans="1:6" ht="12.75" customHeight="1" x14ac:dyDescent="0.2">
      <c r="A160" s="63">
        <v>313</v>
      </c>
      <c r="B160" s="65" t="s">
        <v>369</v>
      </c>
      <c r="C160" s="247" t="s">
        <v>370</v>
      </c>
      <c r="D160" s="60">
        <f t="shared" ref="D160:E160" si="32">SUM(D161:D163)</f>
        <v>394330.54</v>
      </c>
      <c r="E160" s="60">
        <f t="shared" si="32"/>
        <v>469513.56</v>
      </c>
      <c r="F160" s="45">
        <f t="shared" si="26"/>
        <v>119.06598966440694</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394330.54</v>
      </c>
      <c r="E162" s="194">
        <v>469513.56</v>
      </c>
      <c r="F162" s="45">
        <f t="shared" si="26"/>
        <v>119.06598966440694</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782691.83999999997</v>
      </c>
      <c r="E164" s="60">
        <f>E165+E170+E178+E188+E189+E194</f>
        <v>879041.29</v>
      </c>
      <c r="F164" s="45">
        <f t="shared" si="26"/>
        <v>112.3100107955642</v>
      </c>
    </row>
    <row r="165" spans="1:6" ht="12.75" customHeight="1" x14ac:dyDescent="0.2">
      <c r="A165" s="63">
        <v>321</v>
      </c>
      <c r="B165" s="64" t="s">
        <v>379</v>
      </c>
      <c r="C165" s="247" t="s">
        <v>380</v>
      </c>
      <c r="D165" s="60">
        <f t="shared" ref="D165:E165" si="33">SUM(D166:D169)</f>
        <v>119884.2</v>
      </c>
      <c r="E165" s="60">
        <f t="shared" si="33"/>
        <v>132197.82</v>
      </c>
      <c r="F165" s="45">
        <f t="shared" si="26"/>
        <v>110.27126176760575</v>
      </c>
    </row>
    <row r="166" spans="1:6" ht="12.75" customHeight="1" x14ac:dyDescent="0.2">
      <c r="A166" s="63">
        <v>3211</v>
      </c>
      <c r="B166" s="64" t="s">
        <v>381</v>
      </c>
      <c r="C166" s="247" t="s">
        <v>382</v>
      </c>
      <c r="D166" s="194">
        <v>6576.6</v>
      </c>
      <c r="E166" s="194">
        <v>17607.62</v>
      </c>
      <c r="F166" s="45">
        <f t="shared" si="26"/>
        <v>267.73135054587476</v>
      </c>
    </row>
    <row r="167" spans="1:6" ht="12.75" customHeight="1" x14ac:dyDescent="0.2">
      <c r="A167" s="63">
        <v>3212</v>
      </c>
      <c r="B167" s="64" t="s">
        <v>383</v>
      </c>
      <c r="C167" s="247" t="s">
        <v>384</v>
      </c>
      <c r="D167" s="194">
        <v>97199.15</v>
      </c>
      <c r="E167" s="194">
        <v>95136.6</v>
      </c>
      <c r="F167" s="45">
        <f t="shared" si="26"/>
        <v>97.878016422983137</v>
      </c>
    </row>
    <row r="168" spans="1:6" ht="12.75" customHeight="1" x14ac:dyDescent="0.2">
      <c r="A168" s="63">
        <v>3213</v>
      </c>
      <c r="B168" s="64" t="s">
        <v>385</v>
      </c>
      <c r="C168" s="247" t="s">
        <v>386</v>
      </c>
      <c r="D168" s="194">
        <v>16108.45</v>
      </c>
      <c r="E168" s="194">
        <v>17183.900000000001</v>
      </c>
      <c r="F168" s="45">
        <f t="shared" si="26"/>
        <v>106.67630963872998</v>
      </c>
    </row>
    <row r="169" spans="1:6" ht="12.75" customHeight="1" x14ac:dyDescent="0.2">
      <c r="A169" s="63">
        <v>3214</v>
      </c>
      <c r="B169" s="64" t="s">
        <v>387</v>
      </c>
      <c r="C169" s="247" t="s">
        <v>388</v>
      </c>
      <c r="D169" s="194"/>
      <c r="E169" s="194">
        <v>2269.6999999999998</v>
      </c>
      <c r="F169" s="45" t="str">
        <f t="shared" si="26"/>
        <v>-</v>
      </c>
    </row>
    <row r="170" spans="1:6" ht="12.75" customHeight="1" x14ac:dyDescent="0.2">
      <c r="A170" s="63">
        <v>322</v>
      </c>
      <c r="B170" s="64" t="s">
        <v>389</v>
      </c>
      <c r="C170" s="247" t="s">
        <v>390</v>
      </c>
      <c r="D170" s="60">
        <f t="shared" ref="D170:E170" si="34">SUM(D171:D177)</f>
        <v>462195.6</v>
      </c>
      <c r="E170" s="60">
        <f t="shared" si="34"/>
        <v>491569.07</v>
      </c>
      <c r="F170" s="45">
        <f t="shared" si="26"/>
        <v>106.35520329488209</v>
      </c>
    </row>
    <row r="171" spans="1:6" ht="12.75" customHeight="1" x14ac:dyDescent="0.2">
      <c r="A171" s="63">
        <v>3221</v>
      </c>
      <c r="B171" s="64" t="s">
        <v>391</v>
      </c>
      <c r="C171" s="247" t="s">
        <v>392</v>
      </c>
      <c r="D171" s="194">
        <v>106719.95</v>
      </c>
      <c r="E171" s="194">
        <v>108480.68</v>
      </c>
      <c r="F171" s="45">
        <f t="shared" si="26"/>
        <v>101.64986021826283</v>
      </c>
    </row>
    <row r="172" spans="1:6" ht="12.75" customHeight="1" x14ac:dyDescent="0.2">
      <c r="A172" s="63">
        <v>3222</v>
      </c>
      <c r="B172" s="64" t="s">
        <v>393</v>
      </c>
      <c r="C172" s="247" t="s">
        <v>394</v>
      </c>
      <c r="D172" s="194">
        <v>213041.01</v>
      </c>
      <c r="E172" s="194">
        <v>214976.61</v>
      </c>
      <c r="F172" s="45">
        <f t="shared" si="26"/>
        <v>100.90855746506271</v>
      </c>
    </row>
    <row r="173" spans="1:6" ht="12.75" customHeight="1" x14ac:dyDescent="0.2">
      <c r="A173" s="63">
        <v>3223</v>
      </c>
      <c r="B173" s="65" t="s">
        <v>395</v>
      </c>
      <c r="C173" s="247" t="s">
        <v>396</v>
      </c>
      <c r="D173" s="194">
        <v>82056.28</v>
      </c>
      <c r="E173" s="194">
        <v>93419.31</v>
      </c>
      <c r="F173" s="45">
        <f t="shared" si="26"/>
        <v>113.84784930537919</v>
      </c>
    </row>
    <row r="174" spans="1:6" ht="12.75" customHeight="1" x14ac:dyDescent="0.2">
      <c r="A174" s="63">
        <v>3224</v>
      </c>
      <c r="B174" s="65" t="s">
        <v>397</v>
      </c>
      <c r="C174" s="247" t="s">
        <v>398</v>
      </c>
      <c r="D174" s="194">
        <v>9560.17</v>
      </c>
      <c r="E174" s="194">
        <v>8412.59</v>
      </c>
      <c r="F174" s="45">
        <f t="shared" si="26"/>
        <v>87.996238560611374</v>
      </c>
    </row>
    <row r="175" spans="1:6" ht="12.75" customHeight="1" x14ac:dyDescent="0.2">
      <c r="A175" s="63">
        <v>3225</v>
      </c>
      <c r="B175" s="65" t="s">
        <v>399</v>
      </c>
      <c r="C175" s="247" t="s">
        <v>400</v>
      </c>
      <c r="D175" s="194">
        <v>40191.97</v>
      </c>
      <c r="E175" s="194">
        <v>54815.68</v>
      </c>
      <c r="F175" s="45">
        <f t="shared" si="26"/>
        <v>136.38465593998004</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10626.22</v>
      </c>
      <c r="E177" s="194">
        <v>11464.2</v>
      </c>
      <c r="F177" s="45">
        <f t="shared" si="26"/>
        <v>107.88596509389041</v>
      </c>
    </row>
    <row r="178" spans="1:6" ht="12.75" customHeight="1" x14ac:dyDescent="0.2">
      <c r="A178" s="63">
        <v>323</v>
      </c>
      <c r="B178" s="65" t="s">
        <v>405</v>
      </c>
      <c r="C178" s="247" t="s">
        <v>406</v>
      </c>
      <c r="D178" s="60">
        <f t="shared" ref="D178:E178" si="35">SUM(D179:D187)</f>
        <v>184180.66</v>
      </c>
      <c r="E178" s="60">
        <f t="shared" si="35"/>
        <v>241448.86000000004</v>
      </c>
      <c r="F178" s="45">
        <f t="shared" si="26"/>
        <v>131.09349266095586</v>
      </c>
    </row>
    <row r="179" spans="1:6" ht="12.75" customHeight="1" x14ac:dyDescent="0.2">
      <c r="A179" s="63">
        <v>3231</v>
      </c>
      <c r="B179" s="65" t="s">
        <v>407</v>
      </c>
      <c r="C179" s="247" t="s">
        <v>408</v>
      </c>
      <c r="D179" s="194">
        <v>19886.45</v>
      </c>
      <c r="E179" s="194">
        <v>26734.49</v>
      </c>
      <c r="F179" s="45">
        <f t="shared" si="26"/>
        <v>134.43570873635062</v>
      </c>
    </row>
    <row r="180" spans="1:6" ht="12.75" customHeight="1" x14ac:dyDescent="0.2">
      <c r="A180" s="63">
        <v>3232</v>
      </c>
      <c r="B180" s="65" t="s">
        <v>409</v>
      </c>
      <c r="C180" s="247" t="s">
        <v>410</v>
      </c>
      <c r="D180" s="194">
        <v>22260.58</v>
      </c>
      <c r="E180" s="194">
        <v>65671.47</v>
      </c>
      <c r="F180" s="45">
        <f t="shared" si="26"/>
        <v>295.01239410653272</v>
      </c>
    </row>
    <row r="181" spans="1:6" ht="12.75" customHeight="1" x14ac:dyDescent="0.2">
      <c r="A181" s="63">
        <v>3233</v>
      </c>
      <c r="B181" s="65" t="s">
        <v>411</v>
      </c>
      <c r="C181" s="247" t="s">
        <v>412</v>
      </c>
      <c r="D181" s="194">
        <v>623.85</v>
      </c>
      <c r="E181" s="194">
        <v>1000</v>
      </c>
      <c r="F181" s="45">
        <f t="shared" si="26"/>
        <v>160.29494269455796</v>
      </c>
    </row>
    <row r="182" spans="1:6" ht="12.75" customHeight="1" x14ac:dyDescent="0.2">
      <c r="A182" s="63">
        <v>3234</v>
      </c>
      <c r="B182" s="65" t="s">
        <v>413</v>
      </c>
      <c r="C182" s="247" t="s">
        <v>414</v>
      </c>
      <c r="D182" s="194">
        <v>35579.379999999997</v>
      </c>
      <c r="E182" s="194">
        <v>33281.949999999997</v>
      </c>
      <c r="F182" s="45">
        <f t="shared" si="26"/>
        <v>93.542804849325648</v>
      </c>
    </row>
    <row r="183" spans="1:6" ht="12.75" customHeight="1" x14ac:dyDescent="0.2">
      <c r="A183" s="63">
        <v>3235</v>
      </c>
      <c r="B183" s="64" t="s">
        <v>415</v>
      </c>
      <c r="C183" s="247" t="s">
        <v>416</v>
      </c>
      <c r="D183" s="194">
        <v>70195.289999999994</v>
      </c>
      <c r="E183" s="194">
        <v>65923.850000000006</v>
      </c>
      <c r="F183" s="45">
        <f t="shared" si="26"/>
        <v>93.914919362823369</v>
      </c>
    </row>
    <row r="184" spans="1:6" ht="12.75" customHeight="1" x14ac:dyDescent="0.2">
      <c r="A184" s="63">
        <v>3236</v>
      </c>
      <c r="B184" s="64" t="s">
        <v>417</v>
      </c>
      <c r="C184" s="247" t="s">
        <v>418</v>
      </c>
      <c r="D184" s="194">
        <v>13499.95</v>
      </c>
      <c r="E184" s="194">
        <v>23943.08</v>
      </c>
      <c r="F184" s="45">
        <f t="shared" si="26"/>
        <v>177.35680502520378</v>
      </c>
    </row>
    <row r="185" spans="1:6" ht="12.75" customHeight="1" x14ac:dyDescent="0.2">
      <c r="A185" s="63">
        <v>3237</v>
      </c>
      <c r="B185" s="64" t="s">
        <v>419</v>
      </c>
      <c r="C185" s="247" t="s">
        <v>420</v>
      </c>
      <c r="D185" s="194">
        <v>5864.43</v>
      </c>
      <c r="E185" s="194">
        <v>3311.75</v>
      </c>
      <c r="F185" s="45">
        <f t="shared" si="26"/>
        <v>56.471813969985142</v>
      </c>
    </row>
    <row r="186" spans="1:6" ht="12.75" customHeight="1" x14ac:dyDescent="0.2">
      <c r="A186" s="63">
        <v>3238</v>
      </c>
      <c r="B186" s="64" t="s">
        <v>421</v>
      </c>
      <c r="C186" s="247" t="s">
        <v>422</v>
      </c>
      <c r="D186" s="194">
        <v>7339.81</v>
      </c>
      <c r="E186" s="194">
        <v>7031.7</v>
      </c>
      <c r="F186" s="45">
        <f t="shared" si="26"/>
        <v>95.802207414088372</v>
      </c>
    </row>
    <row r="187" spans="1:6" ht="12.75" customHeight="1" x14ac:dyDescent="0.2">
      <c r="A187" s="63">
        <v>3239</v>
      </c>
      <c r="B187" s="64" t="s">
        <v>423</v>
      </c>
      <c r="C187" s="247" t="s">
        <v>424</v>
      </c>
      <c r="D187" s="194">
        <v>8930.92</v>
      </c>
      <c r="E187" s="194">
        <v>14550.57</v>
      </c>
      <c r="F187" s="45">
        <f t="shared" si="26"/>
        <v>162.92352859503836</v>
      </c>
    </row>
    <row r="188" spans="1:6" ht="12.75" customHeight="1" x14ac:dyDescent="0.2">
      <c r="A188" s="63">
        <v>324</v>
      </c>
      <c r="B188" s="64" t="s">
        <v>425</v>
      </c>
      <c r="C188" s="247" t="s">
        <v>426</v>
      </c>
      <c r="D188" s="194"/>
      <c r="E188" s="194">
        <v>1074</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16431.38</v>
      </c>
      <c r="E194" s="60">
        <f t="shared" si="36"/>
        <v>12751.54</v>
      </c>
      <c r="F194" s="45">
        <f t="shared" si="26"/>
        <v>77.604802518108642</v>
      </c>
    </row>
    <row r="195" spans="1:6" ht="12.75" customHeight="1" x14ac:dyDescent="0.2">
      <c r="A195" s="63">
        <v>3291</v>
      </c>
      <c r="B195" s="183" t="s">
        <v>439</v>
      </c>
      <c r="C195" s="247" t="s">
        <v>440</v>
      </c>
      <c r="D195" s="194">
        <v>3503.88</v>
      </c>
      <c r="E195" s="194">
        <v>3450.79</v>
      </c>
      <c r="F195" s="45">
        <f t="shared" si="26"/>
        <v>98.484822539584684</v>
      </c>
    </row>
    <row r="196" spans="1:6" ht="12.75" customHeight="1" x14ac:dyDescent="0.2">
      <c r="A196" s="63">
        <v>3292</v>
      </c>
      <c r="B196" s="64" t="s">
        <v>441</v>
      </c>
      <c r="C196" s="247" t="s">
        <v>442</v>
      </c>
      <c r="D196" s="194">
        <v>2436.58</v>
      </c>
      <c r="E196" s="194">
        <v>3234.04</v>
      </c>
      <c r="F196" s="45">
        <f t="shared" si="26"/>
        <v>132.72866066371719</v>
      </c>
    </row>
    <row r="197" spans="1:6" ht="12.75" customHeight="1" x14ac:dyDescent="0.2">
      <c r="A197" s="63">
        <v>3293</v>
      </c>
      <c r="B197" s="64" t="s">
        <v>443</v>
      </c>
      <c r="C197" s="247" t="s">
        <v>444</v>
      </c>
      <c r="D197" s="194">
        <v>0</v>
      </c>
      <c r="E197" s="194">
        <v>0</v>
      </c>
      <c r="F197" s="45" t="str">
        <f t="shared" si="26"/>
        <v>-</v>
      </c>
    </row>
    <row r="198" spans="1:6" ht="12.75" customHeight="1" x14ac:dyDescent="0.2">
      <c r="A198" s="63">
        <v>3294</v>
      </c>
      <c r="B198" s="64" t="s">
        <v>445</v>
      </c>
      <c r="C198" s="247" t="s">
        <v>446</v>
      </c>
      <c r="D198" s="194">
        <v>0</v>
      </c>
      <c r="E198" s="194">
        <v>0</v>
      </c>
      <c r="F198" s="45" t="str">
        <f t="shared" si="26"/>
        <v>-</v>
      </c>
    </row>
    <row r="199" spans="1:6" ht="12.75" customHeight="1" x14ac:dyDescent="0.2">
      <c r="A199" s="63">
        <v>3295</v>
      </c>
      <c r="B199" s="64" t="s">
        <v>447</v>
      </c>
      <c r="C199" s="247" t="s">
        <v>448</v>
      </c>
      <c r="D199" s="194">
        <v>10013.92</v>
      </c>
      <c r="E199" s="194">
        <v>5745.51</v>
      </c>
      <c r="F199" s="45">
        <f t="shared" si="26"/>
        <v>57.37523367472479</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477</v>
      </c>
      <c r="E201" s="194">
        <v>321.2</v>
      </c>
      <c r="F201" s="45">
        <f t="shared" si="26"/>
        <v>67.337526205450729</v>
      </c>
    </row>
    <row r="202" spans="1:6" ht="12.75" customHeight="1" x14ac:dyDescent="0.2">
      <c r="A202" s="63">
        <v>34</v>
      </c>
      <c r="B202" s="183" t="s">
        <v>453</v>
      </c>
      <c r="C202" s="247" t="s">
        <v>454</v>
      </c>
      <c r="D202" s="60">
        <f t="shared" ref="D202:E202" si="37">D203+D208+D216</f>
        <v>26.29</v>
      </c>
      <c r="E202" s="60">
        <f t="shared" si="37"/>
        <v>0.31</v>
      </c>
      <c r="F202" s="45">
        <f t="shared" si="26"/>
        <v>1.1791555724610119</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0</v>
      </c>
      <c r="E208" s="60">
        <f t="shared" si="39"/>
        <v>0</v>
      </c>
      <c r="F208" s="45" t="str">
        <f t="shared" si="26"/>
        <v>-</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26.29</v>
      </c>
      <c r="E216" s="60">
        <f t="shared" si="40"/>
        <v>0.31</v>
      </c>
      <c r="F216" s="45">
        <f t="shared" si="26"/>
        <v>1.1791555724610119</v>
      </c>
    </row>
    <row r="217" spans="1:6" ht="12.75" customHeight="1" x14ac:dyDescent="0.2">
      <c r="A217" s="63">
        <v>3431</v>
      </c>
      <c r="B217" s="182" t="s">
        <v>483</v>
      </c>
      <c r="C217" s="247" t="s">
        <v>484</v>
      </c>
      <c r="D217" s="194">
        <v>0.25</v>
      </c>
      <c r="E217" s="194">
        <v>0.31</v>
      </c>
      <c r="F217" s="45">
        <f t="shared" si="26"/>
        <v>124</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26.04</v>
      </c>
      <c r="E219" s="194"/>
      <c r="F219" s="45">
        <f t="shared" si="26"/>
        <v>0</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0</v>
      </c>
      <c r="E221" s="60">
        <f t="shared" si="41"/>
        <v>0</v>
      </c>
      <c r="F221" s="45" t="str">
        <f t="shared" si="26"/>
        <v>-</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0</v>
      </c>
      <c r="E237" s="60">
        <f t="shared" si="47"/>
        <v>0</v>
      </c>
      <c r="F237" s="45" t="str">
        <f t="shared" si="44"/>
        <v>-</v>
      </c>
    </row>
    <row r="238" spans="1:6" ht="12" x14ac:dyDescent="0.2">
      <c r="A238" s="63">
        <v>3631</v>
      </c>
      <c r="B238" s="65" t="s">
        <v>525</v>
      </c>
      <c r="C238" s="247" t="s">
        <v>526</v>
      </c>
      <c r="D238" s="194">
        <v>0</v>
      </c>
      <c r="E238" s="194">
        <v>0</v>
      </c>
      <c r="F238" s="45" t="str">
        <f t="shared" si="44"/>
        <v>-</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7" t="s">
        <v>581</v>
      </c>
      <c r="D270" s="194">
        <v>0</v>
      </c>
      <c r="E270" s="194">
        <v>0</v>
      </c>
      <c r="F270" s="45" t="str">
        <f t="shared" si="59"/>
        <v>-</v>
      </c>
    </row>
    <row r="271" spans="1:6" ht="12.75" customHeight="1" x14ac:dyDescent="0.2">
      <c r="A271" s="63">
        <v>3722</v>
      </c>
      <c r="B271" s="65" t="s">
        <v>582</v>
      </c>
      <c r="C271" s="247" t="s">
        <v>583</v>
      </c>
      <c r="D271" s="194">
        <v>0</v>
      </c>
      <c r="E271" s="194">
        <v>0</v>
      </c>
      <c r="F271" s="45" t="str">
        <f t="shared" si="59"/>
        <v>-</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12780</v>
      </c>
      <c r="E273" s="60">
        <f t="shared" si="60"/>
        <v>21300</v>
      </c>
      <c r="F273" s="45">
        <f t="shared" ref="F273:F277" si="61">IF(D273&lt;&gt;0,IF(E273/D273&gt;=100,"&gt;&gt;100",E273/D273*100),"-")</f>
        <v>166.66666666666669</v>
      </c>
    </row>
    <row r="274" spans="1:6" ht="12.75" customHeight="1" x14ac:dyDescent="0.2">
      <c r="A274" s="63">
        <v>381</v>
      </c>
      <c r="B274" s="64" t="s">
        <v>588</v>
      </c>
      <c r="C274" s="247" t="s">
        <v>589</v>
      </c>
      <c r="D274" s="60">
        <f t="shared" ref="D274:E274" si="62">SUM(D275:D277)</f>
        <v>12780</v>
      </c>
      <c r="E274" s="60">
        <f t="shared" si="62"/>
        <v>21300</v>
      </c>
      <c r="F274" s="45">
        <f t="shared" si="61"/>
        <v>166.66666666666669</v>
      </c>
    </row>
    <row r="275" spans="1:6" ht="12.75" customHeight="1" x14ac:dyDescent="0.2">
      <c r="A275" s="63">
        <v>3811</v>
      </c>
      <c r="B275" s="64" t="s">
        <v>590</v>
      </c>
      <c r="C275" s="247" t="s">
        <v>591</v>
      </c>
      <c r="D275" s="194">
        <v>12780</v>
      </c>
      <c r="E275" s="194">
        <v>21300</v>
      </c>
      <c r="F275" s="45">
        <f t="shared" si="61"/>
        <v>166.66666666666669</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0</v>
      </c>
      <c r="E289" s="60">
        <f t="shared" si="67"/>
        <v>0</v>
      </c>
      <c r="F289" s="45" t="str">
        <f t="shared" si="66"/>
        <v>-</v>
      </c>
    </row>
    <row r="290" spans="1:6" ht="24" x14ac:dyDescent="0.2">
      <c r="A290" s="63">
        <v>3861</v>
      </c>
      <c r="B290" s="64" t="s">
        <v>619</v>
      </c>
      <c r="C290" s="247" t="s">
        <v>620</v>
      </c>
      <c r="D290" s="194">
        <v>0</v>
      </c>
      <c r="E290" s="194">
        <v>0</v>
      </c>
      <c r="F290" s="45" t="str">
        <f t="shared" si="66"/>
        <v>-</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4112930.26</v>
      </c>
      <c r="E299" s="60">
        <f>E152-E297+E298</f>
        <v>4782723.05</v>
      </c>
      <c r="F299" s="45">
        <f t="shared" si="68"/>
        <v>116.28505098941308</v>
      </c>
    </row>
    <row r="300" spans="1:6" ht="12.75" customHeight="1" x14ac:dyDescent="0.2">
      <c r="A300" s="63" t="s">
        <v>629</v>
      </c>
      <c r="B300" s="64" t="s">
        <v>640</v>
      </c>
      <c r="C300" s="247" t="s">
        <v>641</v>
      </c>
      <c r="D300" s="60">
        <f>IF(D6&gt;=D299,D6-D299,0)</f>
        <v>3435.4000000003725</v>
      </c>
      <c r="E300" s="60">
        <f>IF(E6&gt;=E299,E6-E299,0)</f>
        <v>33824.469999999739</v>
      </c>
      <c r="F300" s="45">
        <f t="shared" si="68"/>
        <v>984.58607440170204</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0</v>
      </c>
      <c r="E302" s="194">
        <v>0</v>
      </c>
      <c r="F302" s="45" t="str">
        <f t="shared" si="68"/>
        <v>-</v>
      </c>
    </row>
    <row r="303" spans="1:6" ht="12.75" customHeight="1" x14ac:dyDescent="0.2">
      <c r="A303" s="63">
        <v>92221</v>
      </c>
      <c r="B303" s="64" t="s">
        <v>646</v>
      </c>
      <c r="C303" s="247" t="s">
        <v>647</v>
      </c>
      <c r="D303" s="194">
        <v>14632.01</v>
      </c>
      <c r="E303" s="194">
        <v>79381.929999999993</v>
      </c>
      <c r="F303" s="45">
        <f t="shared" si="68"/>
        <v>542.52238755987719</v>
      </c>
    </row>
    <row r="304" spans="1:6" ht="12.75" customHeight="1" x14ac:dyDescent="0.2">
      <c r="A304" s="63">
        <v>96</v>
      </c>
      <c r="B304" s="220" t="s">
        <v>648</v>
      </c>
      <c r="C304" s="247" t="s">
        <v>649</v>
      </c>
      <c r="D304" s="194">
        <v>111425.08</v>
      </c>
      <c r="E304" s="194">
        <v>60006.38</v>
      </c>
      <c r="F304" s="45">
        <f t="shared" si="68"/>
        <v>53.853566898942319</v>
      </c>
    </row>
    <row r="305" spans="1:6" ht="12" x14ac:dyDescent="0.2">
      <c r="A305" s="63">
        <v>9661</v>
      </c>
      <c r="B305" s="220" t="s">
        <v>650</v>
      </c>
      <c r="C305" s="247" t="s">
        <v>651</v>
      </c>
      <c r="D305" s="194">
        <v>2481.6</v>
      </c>
      <c r="E305" s="194">
        <v>5244.76</v>
      </c>
      <c r="F305" s="45">
        <f t="shared" si="68"/>
        <v>211.34590586718249</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7" t="s">
        <v>658</v>
      </c>
      <c r="D309" s="60">
        <f t="shared" ref="D309:E309" si="73">D310+D314</f>
        <v>0</v>
      </c>
      <c r="E309" s="60">
        <f t="shared" si="73"/>
        <v>0</v>
      </c>
      <c r="F309" s="45" t="str">
        <f t="shared" si="72"/>
        <v>-</v>
      </c>
    </row>
    <row r="310" spans="1:6" ht="24" x14ac:dyDescent="0.2">
      <c r="A310" s="63">
        <v>711</v>
      </c>
      <c r="B310" s="64" t="s">
        <v>659</v>
      </c>
      <c r="C310" s="247" t="s">
        <v>660</v>
      </c>
      <c r="D310" s="60">
        <f t="shared" ref="D310:E310" si="74">SUM(D311:D313)</f>
        <v>0</v>
      </c>
      <c r="E310" s="60">
        <f t="shared" si="74"/>
        <v>0</v>
      </c>
      <c r="F310" s="45" t="str">
        <f t="shared" si="72"/>
        <v>-</v>
      </c>
    </row>
    <row r="311" spans="1:6" ht="12.75" customHeight="1" x14ac:dyDescent="0.2">
      <c r="A311" s="63">
        <v>7111</v>
      </c>
      <c r="B311" s="64" t="s">
        <v>661</v>
      </c>
      <c r="C311" s="247" t="s">
        <v>662</v>
      </c>
      <c r="D311" s="194">
        <v>0</v>
      </c>
      <c r="E311" s="194">
        <v>0</v>
      </c>
      <c r="F311" s="45" t="str">
        <f t="shared" si="72"/>
        <v>-</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0</v>
      </c>
      <c r="E321" s="60">
        <f t="shared" si="76"/>
        <v>0</v>
      </c>
      <c r="F321" s="45" t="str">
        <f t="shared" si="72"/>
        <v>-</v>
      </c>
    </row>
    <row r="322" spans="1:6" ht="12.75" customHeight="1" x14ac:dyDescent="0.2">
      <c r="A322" s="63">
        <v>721</v>
      </c>
      <c r="B322" s="64" t="s">
        <v>683</v>
      </c>
      <c r="C322" s="247" t="s">
        <v>684</v>
      </c>
      <c r="D322" s="60">
        <f t="shared" ref="D322:E322" si="77">SUM(D323:D326)</f>
        <v>0</v>
      </c>
      <c r="E322" s="60">
        <f t="shared" si="77"/>
        <v>0</v>
      </c>
      <c r="F322" s="45" t="str">
        <f t="shared" si="72"/>
        <v>-</v>
      </c>
    </row>
    <row r="323" spans="1:6" ht="12.75" customHeight="1" x14ac:dyDescent="0.2">
      <c r="A323" s="63">
        <v>7211</v>
      </c>
      <c r="B323" s="64" t="s">
        <v>685</v>
      </c>
      <c r="C323" s="247" t="s">
        <v>686</v>
      </c>
      <c r="D323" s="194">
        <v>0</v>
      </c>
      <c r="E323" s="194">
        <v>0</v>
      </c>
      <c r="F323" s="45" t="str">
        <f t="shared" si="72"/>
        <v>-</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53028.92</v>
      </c>
      <c r="E360" s="60">
        <f t="shared" si="86"/>
        <v>130307.20000000001</v>
      </c>
      <c r="F360" s="45">
        <f t="shared" si="72"/>
        <v>245.72855717219966</v>
      </c>
    </row>
    <row r="361" spans="1:6" ht="12.75" customHeight="1" x14ac:dyDescent="0.2">
      <c r="A361" s="63">
        <v>41</v>
      </c>
      <c r="B361" s="64" t="s">
        <v>761</v>
      </c>
      <c r="C361" s="247" t="s">
        <v>762</v>
      </c>
      <c r="D361" s="60">
        <f t="shared" ref="D361:E361" si="87">D362+D366</f>
        <v>0</v>
      </c>
      <c r="E361" s="60">
        <f t="shared" si="87"/>
        <v>29702.65</v>
      </c>
      <c r="F361" s="45" t="str">
        <f t="shared" si="72"/>
        <v>-</v>
      </c>
    </row>
    <row r="362" spans="1:6" ht="12.75" customHeight="1" x14ac:dyDescent="0.2">
      <c r="A362" s="63">
        <v>411</v>
      </c>
      <c r="B362" s="64" t="s">
        <v>763</v>
      </c>
      <c r="C362" s="247" t="s">
        <v>764</v>
      </c>
      <c r="D362" s="60">
        <f t="shared" ref="D362:E362" si="88">SUM(D363:D365)</f>
        <v>0</v>
      </c>
      <c r="E362" s="60">
        <f t="shared" si="88"/>
        <v>0</v>
      </c>
      <c r="F362" s="45" t="str">
        <f t="shared" si="72"/>
        <v>-</v>
      </c>
    </row>
    <row r="363" spans="1:6" ht="12.75" customHeight="1" x14ac:dyDescent="0.2">
      <c r="A363" s="63">
        <v>4111</v>
      </c>
      <c r="B363" s="64" t="s">
        <v>661</v>
      </c>
      <c r="C363" s="247" t="s">
        <v>765</v>
      </c>
      <c r="D363" s="194">
        <v>0</v>
      </c>
      <c r="E363" s="194">
        <v>0</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29702.65</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c r="E370" s="194">
        <v>29702.65</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23765.54</v>
      </c>
      <c r="E373" s="60">
        <f t="shared" si="90"/>
        <v>100604.55</v>
      </c>
      <c r="F373" s="45">
        <f t="shared" si="72"/>
        <v>423.32111957060522</v>
      </c>
    </row>
    <row r="374" spans="1:6" ht="12.75" customHeight="1" x14ac:dyDescent="0.2">
      <c r="A374" s="63">
        <v>421</v>
      </c>
      <c r="B374" s="64" t="s">
        <v>779</v>
      </c>
      <c r="C374" s="247" t="s">
        <v>780</v>
      </c>
      <c r="D374" s="60">
        <f t="shared" ref="D374:E374" si="91">SUM(D375:D378)</f>
        <v>0</v>
      </c>
      <c r="E374" s="60">
        <f t="shared" si="91"/>
        <v>0</v>
      </c>
      <c r="F374" s="45" t="str">
        <f t="shared" si="72"/>
        <v>-</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0</v>
      </c>
      <c r="E376" s="194">
        <v>0</v>
      </c>
      <c r="F376" s="45" t="str">
        <f t="shared" si="72"/>
        <v>-</v>
      </c>
    </row>
    <row r="377" spans="1:6" ht="12.75" customHeight="1" x14ac:dyDescent="0.2">
      <c r="A377" s="63">
        <v>4213</v>
      </c>
      <c r="B377" s="64" t="s">
        <v>689</v>
      </c>
      <c r="C377" s="247" t="s">
        <v>783</v>
      </c>
      <c r="D377" s="194">
        <v>0</v>
      </c>
      <c r="E377" s="194">
        <v>0</v>
      </c>
      <c r="F377" s="45" t="str">
        <f t="shared" si="72"/>
        <v>-</v>
      </c>
    </row>
    <row r="378" spans="1:6" ht="12.75" customHeight="1" x14ac:dyDescent="0.2">
      <c r="A378" s="63">
        <v>4214</v>
      </c>
      <c r="B378" s="64" t="s">
        <v>691</v>
      </c>
      <c r="C378" s="247" t="s">
        <v>784</v>
      </c>
      <c r="D378" s="194">
        <v>0</v>
      </c>
      <c r="E378" s="194">
        <v>0</v>
      </c>
      <c r="F378" s="45" t="str">
        <f t="shared" si="72"/>
        <v>-</v>
      </c>
    </row>
    <row r="379" spans="1:6" ht="12.75" customHeight="1" x14ac:dyDescent="0.2">
      <c r="A379" s="63">
        <v>422</v>
      </c>
      <c r="B379" s="64" t="s">
        <v>785</v>
      </c>
      <c r="C379" s="247" t="s">
        <v>786</v>
      </c>
      <c r="D379" s="60">
        <f t="shared" ref="D379:E379" si="92">SUM(D380:D387)</f>
        <v>23765.54</v>
      </c>
      <c r="E379" s="60">
        <f t="shared" si="92"/>
        <v>58975.55</v>
      </c>
      <c r="F379" s="45">
        <f t="shared" si="72"/>
        <v>248.15573304877569</v>
      </c>
    </row>
    <row r="380" spans="1:6" ht="12.75" customHeight="1" x14ac:dyDescent="0.2">
      <c r="A380" s="63">
        <v>4221</v>
      </c>
      <c r="B380" s="64" t="s">
        <v>695</v>
      </c>
      <c r="C380" s="247" t="s">
        <v>787</v>
      </c>
      <c r="D380" s="194">
        <v>8684.99</v>
      </c>
      <c r="E380" s="194">
        <v>7749.3</v>
      </c>
      <c r="F380" s="45">
        <f t="shared" si="72"/>
        <v>89.22635489505457</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5143.05</v>
      </c>
      <c r="E382" s="194">
        <v>30150</v>
      </c>
      <c r="F382" s="45">
        <f t="shared" si="72"/>
        <v>586.22801644938306</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9937.5</v>
      </c>
      <c r="E386" s="194">
        <v>21076.25</v>
      </c>
      <c r="F386" s="45">
        <f t="shared" si="72"/>
        <v>212.08805031446539</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41629</v>
      </c>
      <c r="F388" s="45" t="str">
        <f t="shared" si="72"/>
        <v>-</v>
      </c>
    </row>
    <row r="389" spans="1:6" ht="12.75" customHeight="1" x14ac:dyDescent="0.2">
      <c r="A389" s="63">
        <v>4231</v>
      </c>
      <c r="B389" s="64" t="s">
        <v>713</v>
      </c>
      <c r="C389" s="247" t="s">
        <v>798</v>
      </c>
      <c r="D389" s="194"/>
      <c r="E389" s="194">
        <v>41629</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0</v>
      </c>
      <c r="E401" s="60">
        <f t="shared" si="96"/>
        <v>0</v>
      </c>
      <c r="F401" s="45" t="str">
        <f t="shared" si="72"/>
        <v>-</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0</v>
      </c>
      <c r="E404" s="194">
        <v>0</v>
      </c>
      <c r="F404" s="45" t="str">
        <f t="shared" si="72"/>
        <v>-</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29263.38</v>
      </c>
      <c r="E412" s="60">
        <f t="shared" si="100"/>
        <v>0</v>
      </c>
      <c r="F412" s="45">
        <f t="shared" si="72"/>
        <v>0</v>
      </c>
    </row>
    <row r="413" spans="1:6" ht="12.75" customHeight="1" x14ac:dyDescent="0.2">
      <c r="A413" s="63">
        <v>451</v>
      </c>
      <c r="B413" s="64" t="s">
        <v>832</v>
      </c>
      <c r="C413" s="247" t="s">
        <v>833</v>
      </c>
      <c r="D413" s="194">
        <v>29263.38</v>
      </c>
      <c r="E413" s="194"/>
      <c r="F413" s="45">
        <f t="shared" si="72"/>
        <v>0</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53028.92</v>
      </c>
      <c r="E418" s="60">
        <f t="shared" si="102"/>
        <v>130307.20000000001</v>
      </c>
      <c r="F418" s="45">
        <f t="shared" si="72"/>
        <v>245.72855717219966</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2507.4499999999998</v>
      </c>
      <c r="E421" s="194">
        <v>2507.4499999999998</v>
      </c>
      <c r="F421" s="45">
        <f t="shared" si="72"/>
        <v>100</v>
      </c>
    </row>
    <row r="422" spans="1:6" ht="12.75" customHeight="1" x14ac:dyDescent="0.2">
      <c r="A422" s="63" t="s">
        <v>629</v>
      </c>
      <c r="B422" s="64" t="s">
        <v>850</v>
      </c>
      <c r="C422" s="247" t="s">
        <v>851</v>
      </c>
      <c r="D422" s="60">
        <f>D6+D308</f>
        <v>4116365.66</v>
      </c>
      <c r="E422" s="60">
        <f>E6+E308</f>
        <v>4816547.5199999996</v>
      </c>
      <c r="F422" s="45">
        <f t="shared" si="72"/>
        <v>117.00970996828302</v>
      </c>
    </row>
    <row r="423" spans="1:6" ht="12.75" customHeight="1" x14ac:dyDescent="0.2">
      <c r="A423" s="63" t="s">
        <v>629</v>
      </c>
      <c r="B423" s="64" t="s">
        <v>852</v>
      </c>
      <c r="C423" s="247" t="s">
        <v>853</v>
      </c>
      <c r="D423" s="60">
        <f t="shared" ref="D423:E423" si="103">D299+D360</f>
        <v>4165959.1799999997</v>
      </c>
      <c r="E423" s="60">
        <f t="shared" si="103"/>
        <v>4913030.25</v>
      </c>
      <c r="F423" s="45">
        <f t="shared" si="72"/>
        <v>117.9327506036677</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49593.519999999553</v>
      </c>
      <c r="E425" s="60">
        <f t="shared" si="105"/>
        <v>96482.730000000447</v>
      </c>
      <c r="F425" s="45">
        <f t="shared" si="72"/>
        <v>194.54704969520478</v>
      </c>
    </row>
    <row r="426" spans="1:6" ht="12.75" customHeight="1" x14ac:dyDescent="0.2">
      <c r="A426" s="251" t="s">
        <v>858</v>
      </c>
      <c r="B426" s="183" t="s">
        <v>859</v>
      </c>
      <c r="C426" s="252" t="s">
        <v>860</v>
      </c>
      <c r="D426" s="60">
        <f t="shared" ref="D426:E426" si="106">IF(D302-D303+D419-D420&gt;=0,D302-D303+D419-D420,0)</f>
        <v>0</v>
      </c>
      <c r="E426" s="60">
        <f t="shared" si="106"/>
        <v>0</v>
      </c>
      <c r="F426" s="45" t="str">
        <f t="shared" si="72"/>
        <v>-</v>
      </c>
    </row>
    <row r="427" spans="1:6" ht="12.75" customHeight="1" x14ac:dyDescent="0.2">
      <c r="A427" s="251" t="s">
        <v>858</v>
      </c>
      <c r="B427" s="64" t="s">
        <v>861</v>
      </c>
      <c r="C427" s="252" t="s">
        <v>862</v>
      </c>
      <c r="D427" s="60">
        <f t="shared" ref="D427:E427" si="107">IF(D303-D302+D420-D419&gt;=0,D303-D302+D420-D419,0)</f>
        <v>14632.01</v>
      </c>
      <c r="E427" s="60">
        <f t="shared" si="107"/>
        <v>79381.929999999993</v>
      </c>
      <c r="F427" s="45">
        <f t="shared" si="72"/>
        <v>542.52238755987719</v>
      </c>
    </row>
    <row r="428" spans="1:6" ht="24" x14ac:dyDescent="0.2">
      <c r="A428" s="249" t="s">
        <v>863</v>
      </c>
      <c r="B428" s="243" t="s">
        <v>864</v>
      </c>
      <c r="C428" s="250" t="s">
        <v>865</v>
      </c>
      <c r="D428" s="81">
        <f t="shared" ref="D428:E428" si="108">D304+D421</f>
        <v>113932.53</v>
      </c>
      <c r="E428" s="81">
        <f t="shared" si="108"/>
        <v>62513.829999999994</v>
      </c>
      <c r="F428" s="61">
        <f t="shared" si="72"/>
        <v>54.869166865687959</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0</v>
      </c>
      <c r="E535" s="60">
        <f>E536+E571+E584+E597+E629</f>
        <v>0</v>
      </c>
      <c r="F535" s="45" t="str">
        <f t="shared" si="109"/>
        <v>-</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0</v>
      </c>
      <c r="E597" s="60">
        <f t="shared" si="152"/>
        <v>0</v>
      </c>
      <c r="F597" s="45" t="str">
        <f t="shared" si="109"/>
        <v>-</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0</v>
      </c>
      <c r="E640" s="60">
        <f>IF(E535-E430&gt;=0,E535-E430,0)</f>
        <v>0</v>
      </c>
      <c r="F640" s="45" t="str">
        <f t="shared" si="109"/>
        <v>-</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4116365.66</v>
      </c>
      <c r="E643" s="60">
        <f>E422+E430</f>
        <v>4816547.5199999996</v>
      </c>
      <c r="F643" s="45">
        <f t="shared" si="109"/>
        <v>117.00970996828302</v>
      </c>
    </row>
    <row r="644" spans="1:6" ht="12.75" customHeight="1" x14ac:dyDescent="0.2">
      <c r="A644" s="63" t="s">
        <v>629</v>
      </c>
      <c r="B644" s="64" t="s">
        <v>1285</v>
      </c>
      <c r="C644" s="247" t="s">
        <v>1286</v>
      </c>
      <c r="D644" s="60">
        <f>D423+D535</f>
        <v>4165959.1799999997</v>
      </c>
      <c r="E644" s="60">
        <f>E423+E535</f>
        <v>4913030.25</v>
      </c>
      <c r="F644" s="45">
        <f t="shared" si="109"/>
        <v>117.9327506036677</v>
      </c>
    </row>
    <row r="645" spans="1:6" ht="12.75" customHeight="1" x14ac:dyDescent="0.2">
      <c r="A645" s="63" t="s">
        <v>629</v>
      </c>
      <c r="B645" s="64" t="s">
        <v>1287</v>
      </c>
      <c r="C645" s="247" t="s">
        <v>1288</v>
      </c>
      <c r="D645" s="60">
        <f t="shared" ref="D645:E645" si="163">IF(D643&gt;=D644,D643-D644,0)</f>
        <v>0</v>
      </c>
      <c r="E645" s="60">
        <f t="shared" si="163"/>
        <v>0</v>
      </c>
      <c r="F645" s="45" t="str">
        <f t="shared" si="109"/>
        <v>-</v>
      </c>
    </row>
    <row r="646" spans="1:6" ht="12.75" customHeight="1" x14ac:dyDescent="0.2">
      <c r="A646" s="63" t="s">
        <v>629</v>
      </c>
      <c r="B646" s="64" t="s">
        <v>1289</v>
      </c>
      <c r="C646" s="247" t="s">
        <v>1290</v>
      </c>
      <c r="D646" s="60">
        <f t="shared" ref="D646:E646" si="164">IF(D644&gt;=D643,D644-D643,0)</f>
        <v>49593.519999999553</v>
      </c>
      <c r="E646" s="60">
        <f t="shared" si="164"/>
        <v>96482.730000000447</v>
      </c>
      <c r="F646" s="45">
        <f t="shared" si="109"/>
        <v>194.54704969520478</v>
      </c>
    </row>
    <row r="647" spans="1:6" ht="24" x14ac:dyDescent="0.2">
      <c r="A647" s="251" t="s">
        <v>1291</v>
      </c>
      <c r="B647" s="64" t="s">
        <v>1292</v>
      </c>
      <c r="C647" s="252" t="s">
        <v>1291</v>
      </c>
      <c r="D647" s="60">
        <f>IF(D426-D427+D641-D642&gt;=0,D426-D427+D641-D642,0)</f>
        <v>0</v>
      </c>
      <c r="E647" s="60">
        <f>IF(E426-E427+E641-E642&gt;=0,E426-E427+E641-E642,0)</f>
        <v>0</v>
      </c>
      <c r="F647" s="45" t="str">
        <f t="shared" si="109"/>
        <v>-</v>
      </c>
    </row>
    <row r="648" spans="1:6" ht="24" x14ac:dyDescent="0.2">
      <c r="A648" s="251" t="s">
        <v>1293</v>
      </c>
      <c r="B648" s="64" t="s">
        <v>1294</v>
      </c>
      <c r="C648" s="252" t="s">
        <v>1293</v>
      </c>
      <c r="D648" s="60">
        <f>IF(D427-D426+D642-D641&gt;=0,D427-D426+D642-D641,0)</f>
        <v>14632.01</v>
      </c>
      <c r="E648" s="60">
        <f>IF(E427-E426+E642-E641&gt;=0,E427-E426+E642-E641,0)</f>
        <v>79381.929999999993</v>
      </c>
      <c r="F648" s="45">
        <f t="shared" si="109"/>
        <v>542.52238755987719</v>
      </c>
    </row>
    <row r="649" spans="1:6" ht="24" x14ac:dyDescent="0.2">
      <c r="A649" s="63" t="s">
        <v>629</v>
      </c>
      <c r="B649" s="64" t="s">
        <v>1295</v>
      </c>
      <c r="C649" s="247" t="s">
        <v>1296</v>
      </c>
      <c r="D649" s="60">
        <f t="shared" ref="D649:E649" si="165">IF(D645+D647-D646-D648&gt;=0,D645+D647-D646-D648,0)</f>
        <v>0</v>
      </c>
      <c r="E649" s="60">
        <f t="shared" si="165"/>
        <v>0</v>
      </c>
      <c r="F649" s="45" t="str">
        <f t="shared" si="109"/>
        <v>-</v>
      </c>
    </row>
    <row r="650" spans="1:6" ht="24" x14ac:dyDescent="0.2">
      <c r="A650" s="63" t="s">
        <v>629</v>
      </c>
      <c r="B650" s="64" t="s">
        <v>1297</v>
      </c>
      <c r="C650" s="247" t="s">
        <v>1298</v>
      </c>
      <c r="D650" s="60">
        <f t="shared" ref="D650:E650" si="166">IF(D646+D648-D645-D647&gt;=0,D646+D648-D645-D647,0)</f>
        <v>64225.529999999555</v>
      </c>
      <c r="E650" s="60">
        <f t="shared" si="166"/>
        <v>175864.66000000044</v>
      </c>
      <c r="F650" s="45">
        <f t="shared" si="109"/>
        <v>273.82360254559461</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0</v>
      </c>
      <c r="E653" s="194">
        <v>0</v>
      </c>
      <c r="F653" s="45" t="str">
        <f t="shared" ref="F653:F740" si="167">IF(D653&lt;&gt;0,IF(E653/D653&gt;=100,"&gt;&gt;100",E653/D653*100),"-")</f>
        <v>-</v>
      </c>
    </row>
    <row r="654" spans="1:6" ht="12.75" customHeight="1" x14ac:dyDescent="0.2">
      <c r="A654" s="63" t="s">
        <v>1304</v>
      </c>
      <c r="B654" s="64" t="s">
        <v>1305</v>
      </c>
      <c r="C654" s="247" t="s">
        <v>1304</v>
      </c>
      <c r="D654" s="194">
        <v>0</v>
      </c>
      <c r="E654" s="194">
        <v>0</v>
      </c>
      <c r="F654" s="45" t="str">
        <f t="shared" si="167"/>
        <v>-</v>
      </c>
    </row>
    <row r="655" spans="1:6" ht="12.75" customHeight="1" x14ac:dyDescent="0.2">
      <c r="A655" s="63" t="s">
        <v>1306</v>
      </c>
      <c r="B655" s="64" t="s">
        <v>1307</v>
      </c>
      <c r="C655" s="247" t="s">
        <v>1306</v>
      </c>
      <c r="D655" s="194">
        <v>0</v>
      </c>
      <c r="E655" s="194">
        <v>0</v>
      </c>
      <c r="F655" s="45" t="str">
        <f t="shared" si="167"/>
        <v>-</v>
      </c>
    </row>
    <row r="656" spans="1:6" ht="24" x14ac:dyDescent="0.2">
      <c r="A656" s="63">
        <v>11</v>
      </c>
      <c r="B656" s="64" t="s">
        <v>1308</v>
      </c>
      <c r="C656" s="247" t="s">
        <v>1309</v>
      </c>
      <c r="D656" s="60">
        <f t="shared" ref="D656:E656" si="168">+D653+D654-D655</f>
        <v>0</v>
      </c>
      <c r="E656" s="60">
        <f t="shared" si="168"/>
        <v>0</v>
      </c>
      <c r="F656" s="45" t="str">
        <f t="shared" si="167"/>
        <v>-</v>
      </c>
    </row>
    <row r="657" spans="1:6" ht="24" x14ac:dyDescent="0.2">
      <c r="A657" s="63" t="s">
        <v>629</v>
      </c>
      <c r="B657" s="64" t="s">
        <v>1310</v>
      </c>
      <c r="C657" s="247" t="s">
        <v>1311</v>
      </c>
      <c r="D657" s="253">
        <v>0</v>
      </c>
      <c r="E657" s="253">
        <v>0</v>
      </c>
      <c r="F657" s="45" t="str">
        <f t="shared" si="167"/>
        <v>-</v>
      </c>
    </row>
    <row r="658" spans="1:6" ht="24" x14ac:dyDescent="0.2">
      <c r="A658" s="63" t="s">
        <v>629</v>
      </c>
      <c r="B658" s="64" t="s">
        <v>1312</v>
      </c>
      <c r="C658" s="247" t="s">
        <v>1313</v>
      </c>
      <c r="D658" s="253">
        <v>163</v>
      </c>
      <c r="E658" s="253">
        <v>149</v>
      </c>
      <c r="F658" s="45">
        <f t="shared" si="167"/>
        <v>91.411042944785279</v>
      </c>
    </row>
    <row r="659" spans="1:6" ht="12.75" customHeight="1" x14ac:dyDescent="0.2">
      <c r="A659" s="63" t="s">
        <v>629</v>
      </c>
      <c r="B659" s="64" t="s">
        <v>1314</v>
      </c>
      <c r="C659" s="247" t="s">
        <v>1315</v>
      </c>
      <c r="D659" s="253">
        <v>0</v>
      </c>
      <c r="E659" s="253">
        <v>0</v>
      </c>
      <c r="F659" s="45" t="str">
        <f t="shared" si="167"/>
        <v>-</v>
      </c>
    </row>
    <row r="660" spans="1:6" ht="12.75" customHeight="1" x14ac:dyDescent="0.2">
      <c r="A660" s="63" t="s">
        <v>629</v>
      </c>
      <c r="B660" s="64" t="s">
        <v>1316</v>
      </c>
      <c r="C660" s="247" t="s">
        <v>1317</v>
      </c>
      <c r="D660" s="253">
        <v>160</v>
      </c>
      <c r="E660" s="253">
        <v>148</v>
      </c>
      <c r="F660" s="45">
        <f t="shared" si="167"/>
        <v>92.5</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0</v>
      </c>
      <c r="F663" s="71" t="str">
        <f t="shared" si="167"/>
        <v>-</v>
      </c>
    </row>
    <row r="664" spans="1:6" ht="12.75" customHeight="1" x14ac:dyDescent="0.2">
      <c r="A664" s="70" t="s">
        <v>1325</v>
      </c>
      <c r="B664" s="65" t="s">
        <v>1326</v>
      </c>
      <c r="C664" s="277" t="s">
        <v>1325</v>
      </c>
      <c r="D664" s="192">
        <v>0</v>
      </c>
      <c r="E664" s="192">
        <v>0</v>
      </c>
      <c r="F664" s="71" t="str">
        <f t="shared" si="167"/>
        <v>-</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0</v>
      </c>
      <c r="E669" s="194">
        <v>0</v>
      </c>
      <c r="F669" s="45" t="str">
        <f t="shared" si="167"/>
        <v>-</v>
      </c>
    </row>
    <row r="670" spans="1:6" ht="12.75" customHeight="1" x14ac:dyDescent="0.2">
      <c r="A670" s="63">
        <v>63312</v>
      </c>
      <c r="B670" s="64" t="s">
        <v>1337</v>
      </c>
      <c r="C670" s="247" t="s">
        <v>1338</v>
      </c>
      <c r="D670" s="194">
        <v>0</v>
      </c>
      <c r="E670" s="194">
        <v>0</v>
      </c>
      <c r="F670" s="45" t="str">
        <f t="shared" si="167"/>
        <v>-</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0</v>
      </c>
      <c r="E673" s="194">
        <v>0</v>
      </c>
      <c r="F673" s="45" t="str">
        <f t="shared" si="167"/>
        <v>-</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20694.400000000001</v>
      </c>
      <c r="E683" s="192">
        <v>63539.89</v>
      </c>
      <c r="F683" s="71">
        <f t="shared" si="167"/>
        <v>307.03905404360597</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24715</v>
      </c>
      <c r="E702" s="192">
        <v>19749.16</v>
      </c>
      <c r="F702" s="71">
        <f t="shared" si="167"/>
        <v>79.907586485939703</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0</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0</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809801.04</v>
      </c>
      <c r="E724" s="192">
        <v>698416.53</v>
      </c>
      <c r="F724" s="71">
        <f t="shared" si="167"/>
        <v>86.245447400265135</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81.03</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19346.68</v>
      </c>
      <c r="E732" s="192">
        <v>81584.289999999994</v>
      </c>
      <c r="F732" s="71">
        <f t="shared" si="167"/>
        <v>421.69659083625709</v>
      </c>
    </row>
    <row r="733" spans="1:6" ht="12.75" customHeight="1" x14ac:dyDescent="0.2">
      <c r="A733" s="70">
        <v>31215</v>
      </c>
      <c r="B733" s="65" t="s">
        <v>1443</v>
      </c>
      <c r="C733" s="278" t="s">
        <v>1444</v>
      </c>
      <c r="D733" s="192">
        <v>34653.49</v>
      </c>
      <c r="E733" s="192">
        <v>10405.98</v>
      </c>
      <c r="F733" s="71">
        <f t="shared" si="167"/>
        <v>30.028663779607768</v>
      </c>
    </row>
    <row r="734" spans="1:6" ht="12.75" customHeight="1" x14ac:dyDescent="0.2">
      <c r="A734" s="70">
        <v>32121</v>
      </c>
      <c r="B734" s="65" t="s">
        <v>1445</v>
      </c>
      <c r="C734" s="278" t="s">
        <v>1446</v>
      </c>
      <c r="D734" s="192">
        <v>97199.15</v>
      </c>
      <c r="E734" s="192">
        <v>95136.6</v>
      </c>
      <c r="F734" s="71">
        <f t="shared" si="167"/>
        <v>97.878016422983137</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5284.83</v>
      </c>
      <c r="E736" s="194">
        <v>14291.03</v>
      </c>
      <c r="F736" s="45">
        <f t="shared" si="167"/>
        <v>270.41607771678559</v>
      </c>
    </row>
    <row r="737" spans="1:6" ht="12.75" customHeight="1" x14ac:dyDescent="0.2">
      <c r="A737" s="63" t="s">
        <v>1451</v>
      </c>
      <c r="B737" s="64" t="s">
        <v>1452</v>
      </c>
      <c r="C737" s="247" t="s">
        <v>1451</v>
      </c>
      <c r="D737" s="194">
        <v>0</v>
      </c>
      <c r="E737" s="194">
        <v>0</v>
      </c>
      <c r="F737" s="45" t="str">
        <f t="shared" si="167"/>
        <v>-</v>
      </c>
    </row>
    <row r="738" spans="1:6" ht="12.75" customHeight="1" x14ac:dyDescent="0.2">
      <c r="A738" s="63" t="s">
        <v>1453</v>
      </c>
      <c r="B738" s="64" t="s">
        <v>1454</v>
      </c>
      <c r="C738" s="247" t="s">
        <v>1453</v>
      </c>
      <c r="D738" s="194">
        <v>1107.05</v>
      </c>
      <c r="E738" s="194">
        <v>0</v>
      </c>
      <c r="F738" s="45">
        <f t="shared" si="167"/>
        <v>0</v>
      </c>
    </row>
    <row r="739" spans="1:6" ht="12.75" customHeight="1" x14ac:dyDescent="0.2">
      <c r="A739" s="70" t="s">
        <v>1455</v>
      </c>
      <c r="B739" s="65" t="s">
        <v>1456</v>
      </c>
      <c r="C739" s="278" t="s">
        <v>1455</v>
      </c>
      <c r="D739" s="192">
        <v>4757.38</v>
      </c>
      <c r="E739" s="192">
        <v>2686.75</v>
      </c>
      <c r="F739" s="71">
        <f t="shared" si="167"/>
        <v>56.475412937373093</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3503.88</v>
      </c>
      <c r="E741" s="192">
        <v>3450.79</v>
      </c>
      <c r="F741" s="71">
        <f t="shared" ref="F741:F1006" si="169">IF(D741&lt;&gt;0,IF(E741/D741&gt;=100,"&gt;&gt;100",E741/D741*100),"-")</f>
        <v>98.484822539584684</v>
      </c>
    </row>
    <row r="742" spans="1:6" ht="12.75" customHeight="1" x14ac:dyDescent="0.2">
      <c r="A742" s="70" t="s">
        <v>1461</v>
      </c>
      <c r="B742" s="65" t="s">
        <v>1462</v>
      </c>
      <c r="C742" s="278" t="s">
        <v>1461</v>
      </c>
      <c r="D742" s="192">
        <v>0</v>
      </c>
      <c r="E742" s="192">
        <v>223.36</v>
      </c>
      <c r="F742" s="71" t="str">
        <f t="shared" si="169"/>
        <v>-</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2520</v>
      </c>
      <c r="E744" s="192">
        <v>4656</v>
      </c>
      <c r="F744" s="71">
        <f t="shared" si="170"/>
        <v>184.76190476190476</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0</v>
      </c>
      <c r="E843" s="194">
        <v>0</v>
      </c>
      <c r="F843" s="45" t="str">
        <f t="shared" si="169"/>
        <v>-</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0</v>
      </c>
      <c r="E846" s="194">
        <v>0</v>
      </c>
      <c r="F846" s="45" t="str">
        <f t="shared" si="169"/>
        <v>-</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0</v>
      </c>
      <c r="E850" s="194">
        <v>0</v>
      </c>
      <c r="F850" s="45" t="str">
        <f t="shared" si="169"/>
        <v>-</v>
      </c>
    </row>
    <row r="851" spans="1:6" ht="12.75" customHeight="1" x14ac:dyDescent="0.2">
      <c r="A851" s="63">
        <v>37221</v>
      </c>
      <c r="B851" s="64" t="s">
        <v>1678</v>
      </c>
      <c r="C851" s="247" t="s">
        <v>1679</v>
      </c>
      <c r="D851" s="194">
        <v>0</v>
      </c>
      <c r="E851" s="194">
        <v>0</v>
      </c>
      <c r="F851" s="45" t="str">
        <f t="shared" si="169"/>
        <v>-</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0</v>
      </c>
      <c r="E857" s="194">
        <v>0</v>
      </c>
      <c r="F857" s="45" t="str">
        <f t="shared" si="169"/>
        <v>-</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5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c r="C1" s="268" t="s">
        <v>33</v>
      </c>
      <c r="D1" s="323"/>
      <c r="E1" s="268" t="s">
        <v>56</v>
      </c>
      <c r="F1" s="324" t="s">
        <v>3652</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958359.91999999993</v>
      </c>
      <c r="E6" s="180">
        <f t="shared" si="0"/>
        <v>734200.75000000012</v>
      </c>
      <c r="F6" s="181">
        <f t="shared" ref="F6:F298" si="1">IF(D6&gt;0,IF(E6/D6&gt;=100,"&gt;&gt;100",E6/D6*100),"-")</f>
        <v>76.610126809142869</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456574</v>
      </c>
      <c r="E7" s="79">
        <f t="shared" si="2"/>
        <v>521428.00000000012</v>
      </c>
      <c r="F7" s="71">
        <f t="shared" si="1"/>
        <v>114.20448821001636</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153887.85</v>
      </c>
      <c r="E8" s="79">
        <f>E9+E10-E11</f>
        <v>183590.5</v>
      </c>
      <c r="F8" s="71">
        <f t="shared" si="1"/>
        <v>119.3014913133168</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153887.85</v>
      </c>
      <c r="E9" s="192">
        <v>153887.85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0</v>
      </c>
      <c r="E10" s="192">
        <v>29702.65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302686.15000000002</v>
      </c>
      <c r="E12" s="79">
        <f t="shared" si="3"/>
        <v>337837.50000000012</v>
      </c>
      <c r="F12" s="71">
        <f t="shared" si="1"/>
        <v>111.61313459502526</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186066.26</v>
      </c>
      <c r="E13" s="79">
        <f t="shared" si="4"/>
        <v>177849.8600000001</v>
      </c>
      <c r="F13" s="71">
        <f t="shared" si="1"/>
        <v>95.584153731041894</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1445338.16</v>
      </c>
      <c r="E15" s="192">
        <v>1301916.33</v>
      </c>
      <c r="F15" s="71">
        <f t="shared" si="1"/>
        <v>90.076936043811372</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1259271.8999999999</v>
      </c>
      <c r="E18" s="192">
        <v>1124066.47</v>
      </c>
      <c r="F18" s="71">
        <f t="shared" si="1"/>
        <v>89.263205984346996</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91142.979999999981</v>
      </c>
      <c r="E19" s="79">
        <f t="shared" si="5"/>
        <v>102556.72999999998</v>
      </c>
      <c r="F19" s="71">
        <f t="shared" si="1"/>
        <v>112.52290631708553</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149175.64000000001</v>
      </c>
      <c r="E20" s="192">
        <v>112819.29</v>
      </c>
      <c r="F20" s="71">
        <f t="shared" si="1"/>
        <v>75.628494035621358</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1900.39</v>
      </c>
      <c r="E21" s="192">
        <v>1714.31</v>
      </c>
      <c r="F21" s="71">
        <f t="shared" si="1"/>
        <v>90.208325659469892</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38321.08</v>
      </c>
      <c r="E22" s="192">
        <v>63001.38</v>
      </c>
      <c r="F22" s="71">
        <f t="shared" si="1"/>
        <v>164.4039781759804</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1250.9100000000001</v>
      </c>
      <c r="E24" s="192">
        <v>919.11</v>
      </c>
      <c r="F24" s="71">
        <f t="shared" si="1"/>
        <v>73.475309974338671</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2415.56</v>
      </c>
      <c r="E25" s="192">
        <v>1088.33</v>
      </c>
      <c r="F25" s="71">
        <f t="shared" si="1"/>
        <v>45.054976899766515</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326733.92</v>
      </c>
      <c r="E26" s="192">
        <v>281465.34000000003</v>
      </c>
      <c r="F26" s="71">
        <f t="shared" si="1"/>
        <v>86.145123836545665</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428654.52</v>
      </c>
      <c r="E28" s="192">
        <v>358451.03</v>
      </c>
      <c r="F28" s="71">
        <f t="shared" si="1"/>
        <v>83.622360963323104</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25476.910000000003</v>
      </c>
      <c r="E29" s="79">
        <f t="shared" si="6"/>
        <v>57430.91</v>
      </c>
      <c r="F29" s="71">
        <f t="shared" si="1"/>
        <v>225.42337355668326</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60414.720000000001</v>
      </c>
      <c r="E30" s="192">
        <v>77344.820000000007</v>
      </c>
      <c r="F30" s="71">
        <f t="shared" si="1"/>
        <v>128.02313740757222</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34937.81</v>
      </c>
      <c r="E34" s="192">
        <v>19913.91</v>
      </c>
      <c r="F34" s="71">
        <f t="shared" si="1"/>
        <v>56.998163307889079</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2786.88</v>
      </c>
      <c r="E47" s="192">
        <v>2786.86</v>
      </c>
      <c r="F47" s="71">
        <f t="shared" si="1"/>
        <v>99.99928235159031</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2786.88</v>
      </c>
      <c r="E50" s="192">
        <v>2786.86</v>
      </c>
      <c r="F50" s="71">
        <f t="shared" si="1"/>
        <v>99.99928235159031</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336680.57</v>
      </c>
      <c r="E54" s="192">
        <v>269745.53000000003</v>
      </c>
      <c r="F54" s="71">
        <f t="shared" si="1"/>
        <v>80.119125971540328</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336680.57</v>
      </c>
      <c r="E55" s="192">
        <v>269745.53000000003</v>
      </c>
      <c r="F55" s="71">
        <f t="shared" si="1"/>
        <v>80.119125971540328</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501785.92</v>
      </c>
      <c r="E69" s="79">
        <f>E70+E82+E88+E119+E135+E147+E165+E171</f>
        <v>212772.75</v>
      </c>
      <c r="F69" s="71">
        <f t="shared" si="1"/>
        <v>42.403092936525596</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6399.9</v>
      </c>
      <c r="E82" s="79">
        <f>SUM(E83:E85)-E86+E87</f>
        <v>3377.6800000000003</v>
      </c>
      <c r="F82" s="71">
        <f t="shared" si="1"/>
        <v>52.777074641791287</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252.63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6399.9</v>
      </c>
      <c r="E87" s="192">
        <v>3125.05</v>
      </c>
      <c r="F87" s="71">
        <f t="shared" si="1"/>
        <v>48.829669213581468</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492878.56999999995</v>
      </c>
      <c r="E147" s="79">
        <f t="shared" si="24"/>
        <v>206887.62</v>
      </c>
      <c r="F147" s="71">
        <f t="shared" si="1"/>
        <v>41.975373366303998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2528.9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2528.9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2718.37</v>
      </c>
      <c r="E159" s="192">
        <v>761.36</v>
      </c>
      <c r="F159" s="71">
        <f t="shared" si="1"/>
        <v>28.007960652891256</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137088.87</v>
      </c>
      <c r="E160" s="192">
        <v>79275.45</v>
      </c>
      <c r="F160" s="71">
        <f t="shared" si="1"/>
        <v>57.827779891978103</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2481.6</v>
      </c>
      <c r="E161" s="192">
        <v>5244.76</v>
      </c>
      <c r="F161" s="71">
        <f t="shared" si="1"/>
        <v>211.34590586718249</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381453.49</v>
      </c>
      <c r="E162" s="192">
        <v>146881.24</v>
      </c>
      <c r="F162" s="71">
        <f t="shared" si="1"/>
        <v>38.505674702307743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1561.73</v>
      </c>
      <c r="E163" s="192">
        <v>288.48</v>
      </c>
      <c r="F163" s="71">
        <f t="shared" si="1"/>
        <v>18.471822914332183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32425.49</v>
      </c>
      <c r="E164" s="192">
        <v>28092.57</v>
      </c>
      <c r="F164" s="71">
        <f t="shared" si="1"/>
        <v>86.637302936671119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2507.4499999999998</v>
      </c>
      <c r="E165" s="79">
        <f t="shared" si="26"/>
        <v>2507.4499999999998</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2507.4499999999998</v>
      </c>
      <c r="E167" s="192">
        <v>2507.4499999999998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958359.91999999993</v>
      </c>
      <c r="E176" s="79">
        <f>E177+E251</f>
        <v>734200.75</v>
      </c>
      <c r="F176" s="71">
        <f t="shared" si="1"/>
        <v>76.610126809142869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452078.92</v>
      </c>
      <c r="E177" s="79">
        <f>E178+E197+E203+E219+E247+E248</f>
        <v>326123.58</v>
      </c>
      <c r="F177" s="71">
        <f t="shared" si="1"/>
        <v>72.138638979229569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452078.92</v>
      </c>
      <c r="E178" s="79">
        <f>SUM(E179:E181)+E185+E186+SUM(E194:E196)</f>
        <v>317217.33</v>
      </c>
      <c r="F178" s="71">
        <f t="shared" si="1"/>
        <v>70.168573664085031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363437.6</v>
      </c>
      <c r="E179" s="192">
        <v>231627.25</v>
      </c>
      <c r="F179" s="71">
        <f t="shared" si="1"/>
        <v>63.732329841491364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88359.77</v>
      </c>
      <c r="E180" s="192">
        <v>85590.080000000002</v>
      </c>
      <c r="F180" s="71">
        <f t="shared" si="1"/>
        <v>96.86544000736987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0.05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0.05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281.5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0</v>
      </c>
      <c r="E197" s="79">
        <f>SUM(E198:E202)</f>
        <v>8906.25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0</v>
      </c>
      <c r="E199" s="192">
        <v>8906.25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506281</v>
      </c>
      <c r="E251" s="79">
        <f>+E252+E255-E264+E274+E291</f>
        <v>408077.17</v>
      </c>
      <c r="F251" s="71">
        <f t="shared" si="1"/>
        <v>80.60290036560724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456574</v>
      </c>
      <c r="E252" s="79">
        <f>E253-E254</f>
        <v>521428</v>
      </c>
      <c r="F252" s="71">
        <f t="shared" si="1"/>
        <v>114.20448821001634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456574</v>
      </c>
      <c r="E253" s="192">
        <v>521428</v>
      </c>
      <c r="F253" s="71">
        <f t="shared" si="1"/>
        <v>114.20448821001634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-64225.53</v>
      </c>
      <c r="E255" s="79">
        <f>E256-E260</f>
        <v>-175864.66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64225.53</v>
      </c>
      <c r="E260" s="79">
        <f>SUM(E261:E263)</f>
        <v>175864.66</v>
      </c>
      <c r="F260" s="71">
        <f t="shared" si="1"/>
        <v>273.82360254559211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13071.61</v>
      </c>
      <c r="E261" s="192">
        <v>149938.91</v>
      </c>
      <c r="F261" s="71">
        <f t="shared" si="1"/>
        <v>1147.0577075050435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51153.919999999998</v>
      </c>
      <c r="E262" s="192">
        <v>25925.75</v>
      </c>
      <c r="F262" s="71">
        <f t="shared" si="1"/>
        <v>50.681844128465627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111425.08</v>
      </c>
      <c r="E274" s="79">
        <f>SUM(E275:E277)+SUM(E286:E290)</f>
        <v>60006.380000000005</v>
      </c>
      <c r="F274" s="71">
        <f t="shared" si="1"/>
        <v>53.853566898942326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2528.9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2528.9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2718.37</v>
      </c>
      <c r="E286" s="192">
        <v>761.36</v>
      </c>
      <c r="F286" s="71">
        <f t="shared" si="39"/>
        <v>28.007960652891256</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104663.38</v>
      </c>
      <c r="E287" s="192">
        <v>51182.879999999997</v>
      </c>
      <c r="F287" s="71">
        <f t="shared" si="39"/>
        <v>48.902376361244968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2481.6</v>
      </c>
      <c r="E288" s="192">
        <v>5244.76</v>
      </c>
      <c r="F288" s="71">
        <f t="shared" si="39"/>
        <v>211.34590586718249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1561.73</v>
      </c>
      <c r="E290" s="192">
        <v>288.48</v>
      </c>
      <c r="F290" s="71">
        <f t="shared" si="39"/>
        <v>18.471822914332183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2507.4499999999998</v>
      </c>
      <c r="E291" s="79">
        <f>SUM(E292:E295)</f>
        <v>2507.4499999999998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2507.4499999999998</v>
      </c>
      <c r="E293" s="192">
        <v>2507.4499999999998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1169345.6299999999</v>
      </c>
      <c r="E297" s="79">
        <f t="shared" si="42"/>
        <v>458139.96</v>
      </c>
      <c r="F297" s="71">
        <f t="shared" si="1"/>
        <v>39.179174082174498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1169345.6299999999</v>
      </c>
      <c r="E298" s="193">
        <v>458139.96</v>
      </c>
      <c r="F298" s="75">
        <f t="shared" si="1"/>
        <v>39.179174082174498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70183.59</v>
      </c>
      <c r="E302" s="192">
        <v>40003.51</v>
      </c>
      <c r="F302" s="71">
        <f t="shared" si="43"/>
        <v>56.99838096056358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455120.47</v>
      </c>
      <c r="E303" s="192">
        <v>194976.68</v>
      </c>
      <c r="F303" s="71">
        <f t="shared" si="43"/>
        <v>42.840674689934296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2507.4499999999998</v>
      </c>
      <c r="E305" s="192">
        <v>2507.4499999999998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6399.9</v>
      </c>
      <c r="E308" s="192">
        <v>2972.41</v>
      </c>
      <c r="F308" s="71">
        <f t="shared" si="43"/>
        <v>46.444631947374177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152.63999999999999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381453.49</v>
      </c>
      <c r="E335" s="192">
        <v>146881.24</v>
      </c>
      <c r="F335" s="71">
        <f t="shared" si="43"/>
        <v>38.505674702307743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452078.92</v>
      </c>
      <c r="E337" s="192">
        <v>317217.33</v>
      </c>
      <c r="F337" s="71">
        <f t="shared" si="43"/>
        <v>70.168573664085031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0</v>
      </c>
      <c r="E339" s="192">
        <v>8906.25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281.5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1343.58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1062.42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1169345.6299999999</v>
      </c>
      <c r="E387" s="192">
        <v>458139.96</v>
      </c>
      <c r="F387" s="71">
        <f t="shared" si="44"/>
        <v>39.179174082174498</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12" workbookViewId="0">
      <selection activeCell="D116" sqref="D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c r="C1" s="268" t="s">
        <v>33</v>
      </c>
      <c r="D1" s="323"/>
      <c r="E1" s="268" t="s">
        <v>56</v>
      </c>
      <c r="F1" s="324"/>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4165959.18</v>
      </c>
      <c r="E114" s="60">
        <f t="shared" si="22"/>
        <v>4913030.25</v>
      </c>
      <c r="F114" s="45">
        <f t="shared" si="1"/>
        <v>117.9327506036677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4165959.18</v>
      </c>
      <c r="E115" s="60">
        <f t="shared" si="23"/>
        <v>4913030.25</v>
      </c>
      <c r="F115" s="45">
        <f t="shared" si="1"/>
        <v>117.9327506036677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4165959.18</v>
      </c>
      <c r="E116" s="194">
        <v>4913030.25</v>
      </c>
      <c r="F116" s="45">
        <f t="shared" si="1"/>
        <v>117.9327506036677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4165959.18</v>
      </c>
      <c r="E141" s="81">
        <f t="shared" si="28"/>
        <v>4913030.25</v>
      </c>
      <c r="F141" s="61">
        <f t="shared" si="1"/>
        <v>117.9327506036677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6"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9811.68</v>
      </c>
      <c r="E5" s="82">
        <f t="shared" si="0"/>
        <v>71909.279999999999</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9811.68</v>
      </c>
      <c r="E22" s="83">
        <f t="shared" si="3"/>
        <v>71909.279999999999</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9811.68</v>
      </c>
      <c r="E23" s="83">
        <f t="shared" si="4"/>
        <v>71909.279999999999</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v>9811.68</v>
      </c>
      <c r="E25" s="195">
        <v>71909.279999999999</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topLeftCell="A3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452078.92</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4928275.29</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4797968.09</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3897415.23</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878825.21</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21300</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427.65</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130307.2</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5054230.6300000008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4932829.6800000006</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4029225.58</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881594.9</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0.05</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21300</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709.15</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121400.95</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326123.57999999914</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326123.58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317217.33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8906.25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27982</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3435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3436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3485</v>
      </c>
      <c r="D293" s="95"/>
      <c r="E293" s="51">
        <f t="shared" si="17"/>
        <v>0</v>
      </c>
      <c r="F293" s="51">
        <f t="shared" si="18"/>
        <v>1</v>
      </c>
      <c r="G293" s="51"/>
      <c r="H293" s="51"/>
      <c r="I293" s="51"/>
      <c r="J293" s="51"/>
      <c r="K293" s="51"/>
      <c r="L293" s="51">
        <f>IF(AND(J3="DA",MAX('PR-RAS'!D653:D655)=0,MIN('PR-RAS'!D653:D655)=0),1,0)</f>
        <v>1</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2026-01-29T13:52:34Z</cp:lastPrinted>
  <dcterms:created xsi:type="dcterms:W3CDTF">2022-04-01T05:14:30Z</dcterms:created>
  <dcterms:modified xsi:type="dcterms:W3CDTF">2026-01-30T16:13:15Z</dcterms:modified>
</cp:coreProperties>
</file>